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2022\Alžbetin dom Klčov\VO 3\SP\"/>
    </mc:Choice>
  </mc:AlternateContent>
  <xr:revisionPtr revIDLastSave="0" documentId="13_ncr:1_{CB288A04-72F1-4CF8-944B-88CC330AA621}" xr6:coauthVersionLast="47" xr6:coauthVersionMax="47" xr10:uidLastSave="{00000000-0000-0000-0000-000000000000}"/>
  <bookViews>
    <workbookView xWindow="-108" yWindow="-108" windowWidth="23256" windowHeight="12576" firstSheet="12" activeTab="16" xr2:uid="{00000000-000D-0000-FFFF-FFFF00000000}"/>
  </bookViews>
  <sheets>
    <sheet name="Rekapitulácia stavby" sheetId="1" r:id="rId1"/>
    <sheet name="SO 01 - Hlavný objekt" sheetId="2" r:id="rId2"/>
    <sheet name="SO 02 - Parkovacie plochy" sheetId="3" r:id="rId3"/>
    <sheet name="SO 03 - Spevnené plochy a..." sheetId="4" r:id="rId4"/>
    <sheet name="SO 04 - Sadové úpravy" sheetId="5" r:id="rId5"/>
    <sheet name="SO 05 - Oplotenie" sheetId="6" r:id="rId6"/>
    <sheet name="SO 06 - Prípojka splaškov..." sheetId="7" r:id="rId7"/>
    <sheet name="SO 07 - Prípojka dažďovej..." sheetId="8" r:id="rId8"/>
    <sheet name="SO 08 - Prípojka vodovodu" sheetId="9" r:id="rId9"/>
    <sheet name="SO 09 - Prípojka plynovodu" sheetId="10" r:id="rId10"/>
    <sheet name="SO 10 - Prípojka NN" sheetId="11" r:id="rId11"/>
    <sheet name="11 - UK" sheetId="12" r:id="rId12"/>
    <sheet name="12 - Plynoinštalácia" sheetId="13" r:id="rId13"/>
    <sheet name="13 - ZTI" sheetId="14" r:id="rId14"/>
    <sheet name="14 - Elektroinštalácia" sheetId="15" r:id="rId15"/>
    <sheet name="15 - Elektrická požiarna ..." sheetId="16" r:id="rId16"/>
    <sheet name="16 - Opticko - akustický ..." sheetId="17" r:id="rId17"/>
  </sheets>
  <definedNames>
    <definedName name="_xlnm._FilterDatabase" localSheetId="11" hidden="1">'11 - UK'!$C$122:$K$219</definedName>
    <definedName name="_xlnm._FilterDatabase" localSheetId="12" hidden="1">'12 - Plynoinštalácia'!$C$120:$K$147</definedName>
    <definedName name="_xlnm._FilterDatabase" localSheetId="13" hidden="1">'13 - ZTI'!$C$118:$K$184</definedName>
    <definedName name="_xlnm._FilterDatabase" localSheetId="14" hidden="1">'14 - Elektroinštalácia'!$C$122:$K$338</definedName>
    <definedName name="_xlnm._FilterDatabase" localSheetId="15" hidden="1">'15 - Elektrická požiarna ...'!$C$120:$K$180</definedName>
    <definedName name="_xlnm._FilterDatabase" localSheetId="16" hidden="1">'16 - Opticko - akustický ...'!$C$118:$K$144</definedName>
    <definedName name="_xlnm._FilterDatabase" localSheetId="1" hidden="1">'SO 01 - Hlavný objekt'!$C$139:$K$385</definedName>
    <definedName name="_xlnm._FilterDatabase" localSheetId="2" hidden="1">'SO 02 - Parkovacie plochy'!$C$121:$K$147</definedName>
    <definedName name="_xlnm._FilterDatabase" localSheetId="3" hidden="1">'SO 03 - Spevnené plochy a...'!$C$121:$K$148</definedName>
    <definedName name="_xlnm._FilterDatabase" localSheetId="4" hidden="1">'SO 04 - Sadové úpravy'!$C$118:$K$162</definedName>
    <definedName name="_xlnm._FilterDatabase" localSheetId="5" hidden="1">'SO 05 - Oplotenie'!$C$126:$K$166</definedName>
    <definedName name="_xlnm._FilterDatabase" localSheetId="6" hidden="1">'SO 06 - Prípojka splaškov...'!$C$120:$K$141</definedName>
    <definedName name="_xlnm._FilterDatabase" localSheetId="7" hidden="1">'SO 07 - Prípojka dažďovej...'!$C$120:$K$144</definedName>
    <definedName name="_xlnm._FilterDatabase" localSheetId="8" hidden="1">'SO 08 - Prípojka vodovodu'!$C$120:$K$140</definedName>
    <definedName name="_xlnm._FilterDatabase" localSheetId="9" hidden="1">'SO 09 - Prípojka plynovodu'!$C$120:$K$138</definedName>
    <definedName name="_xlnm._FilterDatabase" localSheetId="10" hidden="1">'SO 10 - Prípojka NN'!$C$120:$K$160</definedName>
    <definedName name="_xlnm.Print_Titles" localSheetId="11">'11 - UK'!$122:$122</definedName>
    <definedName name="_xlnm.Print_Titles" localSheetId="12">'12 - Plynoinštalácia'!$120:$120</definedName>
    <definedName name="_xlnm.Print_Titles" localSheetId="13">'13 - ZTI'!$118:$118</definedName>
    <definedName name="_xlnm.Print_Titles" localSheetId="14">'14 - Elektroinštalácia'!$122:$122</definedName>
    <definedName name="_xlnm.Print_Titles" localSheetId="15">'15 - Elektrická požiarna ...'!$120:$120</definedName>
    <definedName name="_xlnm.Print_Titles" localSheetId="16">'16 - Opticko - akustický ...'!$118:$118</definedName>
    <definedName name="_xlnm.Print_Titles" localSheetId="0">'Rekapitulácia stavby'!$92:$92</definedName>
    <definedName name="_xlnm.Print_Titles" localSheetId="1">'SO 01 - Hlavný objekt'!$139:$139</definedName>
    <definedName name="_xlnm.Print_Titles" localSheetId="2">'SO 02 - Parkovacie plochy'!$121:$121</definedName>
    <definedName name="_xlnm.Print_Titles" localSheetId="3">'SO 03 - Spevnené plochy a...'!$121:$121</definedName>
    <definedName name="_xlnm.Print_Titles" localSheetId="4">'SO 04 - Sadové úpravy'!$118:$118</definedName>
    <definedName name="_xlnm.Print_Titles" localSheetId="5">'SO 05 - Oplotenie'!$126:$126</definedName>
    <definedName name="_xlnm.Print_Titles" localSheetId="6">'SO 06 - Prípojka splaškov...'!$120:$120</definedName>
    <definedName name="_xlnm.Print_Titles" localSheetId="7">'SO 07 - Prípojka dažďovej...'!$120:$120</definedName>
    <definedName name="_xlnm.Print_Titles" localSheetId="8">'SO 08 - Prípojka vodovodu'!$120:$120</definedName>
    <definedName name="_xlnm.Print_Titles" localSheetId="9">'SO 09 - Prípojka plynovodu'!$120:$120</definedName>
    <definedName name="_xlnm.Print_Titles" localSheetId="10">'SO 10 - Prípojka NN'!$120:$120</definedName>
    <definedName name="_xlnm.Print_Area" localSheetId="11">'11 - UK'!$C$4:$J$76,'11 - UK'!$C$82:$J$104,'11 - UK'!$C$110:$K$219</definedName>
    <definedName name="_xlnm.Print_Area" localSheetId="12">'12 - Plynoinštalácia'!$C$4:$J$76,'12 - Plynoinštalácia'!$C$82:$J$102,'12 - Plynoinštalácia'!$C$108:$K$147</definedName>
    <definedName name="_xlnm.Print_Area" localSheetId="13">'13 - ZTI'!$C$4:$J$76,'13 - ZTI'!$C$82:$J$100,'13 - ZTI'!$C$106:$K$184</definedName>
    <definedName name="_xlnm.Print_Area" localSheetId="14">'14 - Elektroinštalácia'!$C$4:$J$76,'14 - Elektroinštalácia'!$C$82:$J$104,'14 - Elektroinštalácia'!$C$110:$K$338</definedName>
    <definedName name="_xlnm.Print_Area" localSheetId="15">'15 - Elektrická požiarna ...'!$C$4:$J$76,'15 - Elektrická požiarna ...'!$C$82:$J$102,'15 - Elektrická požiarna ...'!$C$108:$K$180</definedName>
    <definedName name="_xlnm.Print_Area" localSheetId="16">'16 - Opticko - akustický ...'!$C$4:$J$76,'16 - Opticko - akustický ...'!$C$82:$J$100,'16 - Opticko - akustický ...'!$C$106:$K$144</definedName>
    <definedName name="_xlnm.Print_Area" localSheetId="0">'Rekapitulácia stavby'!$D$4:$AO$76,'Rekapitulácia stavby'!$C$82:$AQ$111</definedName>
    <definedName name="_xlnm.Print_Area" localSheetId="1">'SO 01 - Hlavný objekt'!$C$4:$J$76,'SO 01 - Hlavný objekt'!$C$82:$J$121,'SO 01 - Hlavný objekt'!$C$127:$K$385</definedName>
    <definedName name="_xlnm.Print_Area" localSheetId="2">'SO 02 - Parkovacie plochy'!$C$4:$J$76,'SO 02 - Parkovacie plochy'!$C$82:$J$103,'SO 02 - Parkovacie plochy'!$C$109:$K$147</definedName>
    <definedName name="_xlnm.Print_Area" localSheetId="3">'SO 03 - Spevnené plochy a...'!$C$4:$J$76,'SO 03 - Spevnené plochy a...'!$C$82:$J$103,'SO 03 - Spevnené plochy a...'!$C$109:$K$148</definedName>
    <definedName name="_xlnm.Print_Area" localSheetId="4">'SO 04 - Sadové úpravy'!$C$4:$J$76,'SO 04 - Sadové úpravy'!$C$82:$J$100,'SO 04 - Sadové úpravy'!$C$106:$K$162</definedName>
    <definedName name="_xlnm.Print_Area" localSheetId="5">'SO 05 - Oplotenie'!$C$4:$J$76,'SO 05 - Oplotenie'!$C$82:$J$108,'SO 05 - Oplotenie'!$C$114:$K$166</definedName>
    <definedName name="_xlnm.Print_Area" localSheetId="6">'SO 06 - Prípojka splaškov...'!$C$4:$J$76,'SO 06 - Prípojka splaškov...'!$C$82:$J$102,'SO 06 - Prípojka splaškov...'!$C$108:$K$141</definedName>
    <definedName name="_xlnm.Print_Area" localSheetId="7">'SO 07 - Prípojka dažďovej...'!$C$4:$J$76,'SO 07 - Prípojka dažďovej...'!$C$82:$J$102,'SO 07 - Prípojka dažďovej...'!$C$108:$K$144</definedName>
    <definedName name="_xlnm.Print_Area" localSheetId="8">'SO 08 - Prípojka vodovodu'!$C$4:$J$76,'SO 08 - Prípojka vodovodu'!$C$82:$J$102,'SO 08 - Prípojka vodovodu'!$C$108:$K$140</definedName>
    <definedName name="_xlnm.Print_Area" localSheetId="9">'SO 09 - Prípojka plynovodu'!$C$4:$J$76,'SO 09 - Prípojka plynovodu'!$C$82:$J$102,'SO 09 - Prípojka plynovodu'!$C$108:$K$138</definedName>
    <definedName name="_xlnm.Print_Area" localSheetId="10">'SO 10 - Prípojka NN'!$C$4:$J$76,'SO 10 - Prípojka NN'!$C$82:$J$102,'SO 10 - Prípojka NN'!$C$108:$K$160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3" l="1"/>
  <c r="J37" i="17"/>
  <c r="J36" i="17"/>
  <c r="AY110" i="1"/>
  <c r="J35" i="17"/>
  <c r="AX110" i="1" s="1"/>
  <c r="BI144" i="17"/>
  <c r="BH144" i="17"/>
  <c r="BG144" i="17"/>
  <c r="BE144" i="17"/>
  <c r="T144" i="17"/>
  <c r="T143" i="17" s="1"/>
  <c r="R144" i="17"/>
  <c r="R143" i="17" s="1"/>
  <c r="P144" i="17"/>
  <c r="P143" i="17" s="1"/>
  <c r="BK144" i="17"/>
  <c r="BK143" i="17" s="1"/>
  <c r="J143" i="17" s="1"/>
  <c r="J99" i="17" s="1"/>
  <c r="J144" i="17"/>
  <c r="BF144" i="17" s="1"/>
  <c r="BI142" i="17"/>
  <c r="BH142" i="17"/>
  <c r="BG142" i="17"/>
  <c r="BE142" i="17"/>
  <c r="T142" i="17"/>
  <c r="R142" i="17"/>
  <c r="P142" i="17"/>
  <c r="BK142" i="17"/>
  <c r="J142" i="17"/>
  <c r="BF142" i="17" s="1"/>
  <c r="BI141" i="17"/>
  <c r="BH141" i="17"/>
  <c r="BG141" i="17"/>
  <c r="BE141" i="17"/>
  <c r="T141" i="17"/>
  <c r="R141" i="17"/>
  <c r="P141" i="17"/>
  <c r="BK141" i="17"/>
  <c r="J141" i="17"/>
  <c r="BF141" i="17" s="1"/>
  <c r="BI140" i="17"/>
  <c r="BH140" i="17"/>
  <c r="BG140" i="17"/>
  <c r="BE140" i="17"/>
  <c r="T140" i="17"/>
  <c r="R140" i="17"/>
  <c r="P140" i="17"/>
  <c r="BK140" i="17"/>
  <c r="J140" i="17"/>
  <c r="BF140" i="17" s="1"/>
  <c r="BI139" i="17"/>
  <c r="BH139" i="17"/>
  <c r="BG139" i="17"/>
  <c r="BE139" i="17"/>
  <c r="T139" i="17"/>
  <c r="R139" i="17"/>
  <c r="P139" i="17"/>
  <c r="BK139" i="17"/>
  <c r="J139" i="17"/>
  <c r="BF139" i="17" s="1"/>
  <c r="BI138" i="17"/>
  <c r="BH138" i="17"/>
  <c r="BG138" i="17"/>
  <c r="BE138" i="17"/>
  <c r="T138" i="17"/>
  <c r="R138" i="17"/>
  <c r="P138" i="17"/>
  <c r="BK138" i="17"/>
  <c r="J138" i="17"/>
  <c r="BF138" i="17" s="1"/>
  <c r="BI137" i="17"/>
  <c r="BH137" i="17"/>
  <c r="BG137" i="17"/>
  <c r="BE137" i="17"/>
  <c r="T137" i="17"/>
  <c r="R137" i="17"/>
  <c r="P137" i="17"/>
  <c r="BK137" i="17"/>
  <c r="J137" i="17"/>
  <c r="BF137" i="17" s="1"/>
  <c r="BI136" i="17"/>
  <c r="BH136" i="17"/>
  <c r="BG136" i="17"/>
  <c r="BE136" i="17"/>
  <c r="T136" i="17"/>
  <c r="R136" i="17"/>
  <c r="P136" i="17"/>
  <c r="BK136" i="17"/>
  <c r="J136" i="17"/>
  <c r="BF136" i="17"/>
  <c r="BI135" i="17"/>
  <c r="BH135" i="17"/>
  <c r="BG135" i="17"/>
  <c r="BE135" i="17"/>
  <c r="T135" i="17"/>
  <c r="R135" i="17"/>
  <c r="P135" i="17"/>
  <c r="BK135" i="17"/>
  <c r="J135" i="17"/>
  <c r="BF135" i="17" s="1"/>
  <c r="BI134" i="17"/>
  <c r="BH134" i="17"/>
  <c r="BG134" i="17"/>
  <c r="BE134" i="17"/>
  <c r="T134" i="17"/>
  <c r="R134" i="17"/>
  <c r="P134" i="17"/>
  <c r="BK134" i="17"/>
  <c r="J134" i="17"/>
  <c r="BF134" i="17" s="1"/>
  <c r="BI133" i="17"/>
  <c r="BH133" i="17"/>
  <c r="BG133" i="17"/>
  <c r="BE133" i="17"/>
  <c r="T133" i="17"/>
  <c r="R133" i="17"/>
  <c r="P133" i="17"/>
  <c r="BK133" i="17"/>
  <c r="J133" i="17"/>
  <c r="BF133" i="17" s="1"/>
  <c r="BI132" i="17"/>
  <c r="BH132" i="17"/>
  <c r="BG132" i="17"/>
  <c r="BE132" i="17"/>
  <c r="T132" i="17"/>
  <c r="R132" i="17"/>
  <c r="P132" i="17"/>
  <c r="BK132" i="17"/>
  <c r="J132" i="17"/>
  <c r="BF132" i="17" s="1"/>
  <c r="BI131" i="17"/>
  <c r="BH131" i="17"/>
  <c r="BG131" i="17"/>
  <c r="BE131" i="17"/>
  <c r="T131" i="17"/>
  <c r="R131" i="17"/>
  <c r="P131" i="17"/>
  <c r="BK131" i="17"/>
  <c r="J131" i="17"/>
  <c r="BF131" i="17" s="1"/>
  <c r="BI130" i="17"/>
  <c r="BH130" i="17"/>
  <c r="BG130" i="17"/>
  <c r="BE130" i="17"/>
  <c r="T130" i="17"/>
  <c r="R130" i="17"/>
  <c r="P130" i="17"/>
  <c r="BK130" i="17"/>
  <c r="J130" i="17"/>
  <c r="BF130" i="17" s="1"/>
  <c r="BI129" i="17"/>
  <c r="BH129" i="17"/>
  <c r="BG129" i="17"/>
  <c r="BE129" i="17"/>
  <c r="T129" i="17"/>
  <c r="R129" i="17"/>
  <c r="P129" i="17"/>
  <c r="BK129" i="17"/>
  <c r="J129" i="17"/>
  <c r="BF129" i="17" s="1"/>
  <c r="BI128" i="17"/>
  <c r="BH128" i="17"/>
  <c r="BG128" i="17"/>
  <c r="BE128" i="17"/>
  <c r="T128" i="17"/>
  <c r="R128" i="17"/>
  <c r="P128" i="17"/>
  <c r="BK128" i="17"/>
  <c r="J128" i="17"/>
  <c r="BF128" i="17"/>
  <c r="BI127" i="17"/>
  <c r="BH127" i="17"/>
  <c r="BG127" i="17"/>
  <c r="BE127" i="17"/>
  <c r="T127" i="17"/>
  <c r="R127" i="17"/>
  <c r="P127" i="17"/>
  <c r="BK127" i="17"/>
  <c r="J127" i="17"/>
  <c r="BF127" i="17" s="1"/>
  <c r="BI126" i="17"/>
  <c r="BH126" i="17"/>
  <c r="BG126" i="17"/>
  <c r="BE126" i="17"/>
  <c r="T126" i="17"/>
  <c r="R126" i="17"/>
  <c r="P126" i="17"/>
  <c r="BK126" i="17"/>
  <c r="J126" i="17"/>
  <c r="BF126" i="17" s="1"/>
  <c r="BI125" i="17"/>
  <c r="BH125" i="17"/>
  <c r="BG125" i="17"/>
  <c r="BE125" i="17"/>
  <c r="T125" i="17"/>
  <c r="R125" i="17"/>
  <c r="P125" i="17"/>
  <c r="BK125" i="17"/>
  <c r="J125" i="17"/>
  <c r="BF125" i="17" s="1"/>
  <c r="BI124" i="17"/>
  <c r="BH124" i="17"/>
  <c r="BG124" i="17"/>
  <c r="BE124" i="17"/>
  <c r="T124" i="17"/>
  <c r="R124" i="17"/>
  <c r="P124" i="17"/>
  <c r="BK124" i="17"/>
  <c r="J124" i="17"/>
  <c r="BF124" i="17" s="1"/>
  <c r="BI123" i="17"/>
  <c r="BH123" i="17"/>
  <c r="BG123" i="17"/>
  <c r="BE123" i="17"/>
  <c r="T123" i="17"/>
  <c r="R123" i="17"/>
  <c r="P123" i="17"/>
  <c r="BK123" i="17"/>
  <c r="J123" i="17"/>
  <c r="BF123" i="17" s="1"/>
  <c r="BI122" i="17"/>
  <c r="BH122" i="17"/>
  <c r="BG122" i="17"/>
  <c r="BE122" i="17"/>
  <c r="T122" i="17"/>
  <c r="R122" i="17"/>
  <c r="P122" i="17"/>
  <c r="BK122" i="17"/>
  <c r="J122" i="17"/>
  <c r="BF122" i="17" s="1"/>
  <c r="J116" i="17"/>
  <c r="J115" i="17"/>
  <c r="F115" i="17"/>
  <c r="F113" i="17"/>
  <c r="E111" i="17"/>
  <c r="J92" i="17"/>
  <c r="J91" i="17"/>
  <c r="F91" i="17"/>
  <c r="F89" i="17"/>
  <c r="E87" i="17"/>
  <c r="J18" i="17"/>
  <c r="E18" i="17"/>
  <c r="F92" i="17" s="1"/>
  <c r="J17" i="17"/>
  <c r="J12" i="17"/>
  <c r="J89" i="17" s="1"/>
  <c r="E7" i="17"/>
  <c r="E109" i="17" s="1"/>
  <c r="J37" i="16"/>
  <c r="J36" i="16"/>
  <c r="AY109" i="1" s="1"/>
  <c r="J35" i="16"/>
  <c r="AX109" i="1" s="1"/>
  <c r="BI180" i="16"/>
  <c r="BH180" i="16"/>
  <c r="BG180" i="16"/>
  <c r="BE180" i="16"/>
  <c r="T180" i="16"/>
  <c r="R180" i="16"/>
  <c r="R178" i="16" s="1"/>
  <c r="P180" i="16"/>
  <c r="BK180" i="16"/>
  <c r="J180" i="16"/>
  <c r="BF180" i="16" s="1"/>
  <c r="BI179" i="16"/>
  <c r="BH179" i="16"/>
  <c r="BG179" i="16"/>
  <c r="BE179" i="16"/>
  <c r="T179" i="16"/>
  <c r="R179" i="16"/>
  <c r="P179" i="16"/>
  <c r="P178" i="16" s="1"/>
  <c r="BK179" i="16"/>
  <c r="BK178" i="16" s="1"/>
  <c r="J178" i="16" s="1"/>
  <c r="J101" i="16" s="1"/>
  <c r="J179" i="16"/>
  <c r="BF179" i="16" s="1"/>
  <c r="BI177" i="16"/>
  <c r="BH177" i="16"/>
  <c r="BG177" i="16"/>
  <c r="BE177" i="16"/>
  <c r="T177" i="16"/>
  <c r="R177" i="16"/>
  <c r="P177" i="16"/>
  <c r="BK177" i="16"/>
  <c r="J177" i="16"/>
  <c r="BF177" i="16" s="1"/>
  <c r="BI176" i="16"/>
  <c r="BH176" i="16"/>
  <c r="BG176" i="16"/>
  <c r="BE176" i="16"/>
  <c r="T176" i="16"/>
  <c r="R176" i="16"/>
  <c r="P176" i="16"/>
  <c r="BK176" i="16"/>
  <c r="J176" i="16"/>
  <c r="BF176" i="16"/>
  <c r="BI175" i="16"/>
  <c r="BH175" i="16"/>
  <c r="BG175" i="16"/>
  <c r="BE175" i="16"/>
  <c r="T175" i="16"/>
  <c r="R175" i="16"/>
  <c r="P175" i="16"/>
  <c r="BK175" i="16"/>
  <c r="J175" i="16"/>
  <c r="BF175" i="16" s="1"/>
  <c r="BI174" i="16"/>
  <c r="BH174" i="16"/>
  <c r="BG174" i="16"/>
  <c r="BE174" i="16"/>
  <c r="T174" i="16"/>
  <c r="R174" i="16"/>
  <c r="P174" i="16"/>
  <c r="BK174" i="16"/>
  <c r="J174" i="16"/>
  <c r="BF174" i="16" s="1"/>
  <c r="BI173" i="16"/>
  <c r="BH173" i="16"/>
  <c r="BG173" i="16"/>
  <c r="BE173" i="16"/>
  <c r="T173" i="16"/>
  <c r="R173" i="16"/>
  <c r="P173" i="16"/>
  <c r="BK173" i="16"/>
  <c r="J173" i="16"/>
  <c r="BF173" i="16" s="1"/>
  <c r="BI172" i="16"/>
  <c r="BH172" i="16"/>
  <c r="BG172" i="16"/>
  <c r="BE172" i="16"/>
  <c r="T172" i="16"/>
  <c r="R172" i="16"/>
  <c r="P172" i="16"/>
  <c r="BK172" i="16"/>
  <c r="J172" i="16"/>
  <c r="BF172" i="16" s="1"/>
  <c r="BI171" i="16"/>
  <c r="BH171" i="16"/>
  <c r="BG171" i="16"/>
  <c r="BE171" i="16"/>
  <c r="T171" i="16"/>
  <c r="R171" i="16"/>
  <c r="P171" i="16"/>
  <c r="BK171" i="16"/>
  <c r="J171" i="16"/>
  <c r="BF171" i="16" s="1"/>
  <c r="BI170" i="16"/>
  <c r="BH170" i="16"/>
  <c r="BG170" i="16"/>
  <c r="BE170" i="16"/>
  <c r="T170" i="16"/>
  <c r="R170" i="16"/>
  <c r="P170" i="16"/>
  <c r="BK170" i="16"/>
  <c r="J170" i="16"/>
  <c r="BF170" i="16"/>
  <c r="BI169" i="16"/>
  <c r="BH169" i="16"/>
  <c r="BG169" i="16"/>
  <c r="BE169" i="16"/>
  <c r="T169" i="16"/>
  <c r="R169" i="16"/>
  <c r="P169" i="16"/>
  <c r="BK169" i="16"/>
  <c r="J169" i="16"/>
  <c r="BF169" i="16" s="1"/>
  <c r="BI168" i="16"/>
  <c r="BH168" i="16"/>
  <c r="BG168" i="16"/>
  <c r="BE168" i="16"/>
  <c r="T168" i="16"/>
  <c r="R168" i="16"/>
  <c r="P168" i="16"/>
  <c r="BK168" i="16"/>
  <c r="J168" i="16"/>
  <c r="BF168" i="16" s="1"/>
  <c r="BI166" i="16"/>
  <c r="BH166" i="16"/>
  <c r="BG166" i="16"/>
  <c r="BE166" i="16"/>
  <c r="T166" i="16"/>
  <c r="R166" i="16"/>
  <c r="P166" i="16"/>
  <c r="BK166" i="16"/>
  <c r="J166" i="16"/>
  <c r="BF166" i="16" s="1"/>
  <c r="BI165" i="16"/>
  <c r="BH165" i="16"/>
  <c r="BG165" i="16"/>
  <c r="BE165" i="16"/>
  <c r="T165" i="16"/>
  <c r="R165" i="16"/>
  <c r="P165" i="16"/>
  <c r="BK165" i="16"/>
  <c r="J165" i="16"/>
  <c r="BF165" i="16" s="1"/>
  <c r="BI164" i="16"/>
  <c r="BH164" i="16"/>
  <c r="BG164" i="16"/>
  <c r="BE164" i="16"/>
  <c r="T164" i="16"/>
  <c r="R164" i="16"/>
  <c r="P164" i="16"/>
  <c r="BK164" i="16"/>
  <c r="J164" i="16"/>
  <c r="BF164" i="16"/>
  <c r="BI163" i="16"/>
  <c r="BH163" i="16"/>
  <c r="BG163" i="16"/>
  <c r="BE163" i="16"/>
  <c r="T163" i="16"/>
  <c r="R163" i="16"/>
  <c r="P163" i="16"/>
  <c r="BK163" i="16"/>
  <c r="J163" i="16"/>
  <c r="BF163" i="16" s="1"/>
  <c r="BI162" i="16"/>
  <c r="BH162" i="16"/>
  <c r="BG162" i="16"/>
  <c r="BE162" i="16"/>
  <c r="T162" i="16"/>
  <c r="R162" i="16"/>
  <c r="P162" i="16"/>
  <c r="BK162" i="16"/>
  <c r="J162" i="16"/>
  <c r="BF162" i="16" s="1"/>
  <c r="BI161" i="16"/>
  <c r="BH161" i="16"/>
  <c r="BG161" i="16"/>
  <c r="BE161" i="16"/>
  <c r="T161" i="16"/>
  <c r="R161" i="16"/>
  <c r="P161" i="16"/>
  <c r="BK161" i="16"/>
  <c r="J161" i="16"/>
  <c r="BF161" i="16" s="1"/>
  <c r="BI160" i="16"/>
  <c r="BH160" i="16"/>
  <c r="BG160" i="16"/>
  <c r="BE160" i="16"/>
  <c r="T160" i="16"/>
  <c r="R160" i="16"/>
  <c r="P160" i="16"/>
  <c r="BK160" i="16"/>
  <c r="J160" i="16"/>
  <c r="BF160" i="16" s="1"/>
  <c r="BI159" i="16"/>
  <c r="BH159" i="16"/>
  <c r="BG159" i="16"/>
  <c r="BE159" i="16"/>
  <c r="T159" i="16"/>
  <c r="R159" i="16"/>
  <c r="P159" i="16"/>
  <c r="BK159" i="16"/>
  <c r="J159" i="16"/>
  <c r="BF159" i="16" s="1"/>
  <c r="BI158" i="16"/>
  <c r="BH158" i="16"/>
  <c r="BG158" i="16"/>
  <c r="BE158" i="16"/>
  <c r="T158" i="16"/>
  <c r="R158" i="16"/>
  <c r="P158" i="16"/>
  <c r="BK158" i="16"/>
  <c r="J158" i="16"/>
  <c r="BF158" i="16" s="1"/>
  <c r="BI157" i="16"/>
  <c r="BH157" i="16"/>
  <c r="BG157" i="16"/>
  <c r="BE157" i="16"/>
  <c r="T157" i="16"/>
  <c r="R157" i="16"/>
  <c r="P157" i="16"/>
  <c r="BK157" i="16"/>
  <c r="J157" i="16"/>
  <c r="BF157" i="16" s="1"/>
  <c r="BI156" i="16"/>
  <c r="BH156" i="16"/>
  <c r="BG156" i="16"/>
  <c r="BE156" i="16"/>
  <c r="T156" i="16"/>
  <c r="R156" i="16"/>
  <c r="P156" i="16"/>
  <c r="BK156" i="16"/>
  <c r="J156" i="16"/>
  <c r="BF156" i="16"/>
  <c r="BI155" i="16"/>
  <c r="BH155" i="16"/>
  <c r="BG155" i="16"/>
  <c r="BE155" i="16"/>
  <c r="T155" i="16"/>
  <c r="R155" i="16"/>
  <c r="P155" i="16"/>
  <c r="BK155" i="16"/>
  <c r="J155" i="16"/>
  <c r="BF155" i="16" s="1"/>
  <c r="BI153" i="16"/>
  <c r="BH153" i="16"/>
  <c r="BG153" i="16"/>
  <c r="BE153" i="16"/>
  <c r="T153" i="16"/>
  <c r="R153" i="16"/>
  <c r="P153" i="16"/>
  <c r="BK153" i="16"/>
  <c r="J153" i="16"/>
  <c r="BF153" i="16" s="1"/>
  <c r="BI152" i="16"/>
  <c r="BH152" i="16"/>
  <c r="BG152" i="16"/>
  <c r="BE152" i="16"/>
  <c r="T152" i="16"/>
  <c r="R152" i="16"/>
  <c r="P152" i="16"/>
  <c r="BK152" i="16"/>
  <c r="J152" i="16"/>
  <c r="BF152" i="16"/>
  <c r="BI151" i="16"/>
  <c r="BH151" i="16"/>
  <c r="BG151" i="16"/>
  <c r="BE151" i="16"/>
  <c r="T151" i="16"/>
  <c r="R151" i="16"/>
  <c r="P151" i="16"/>
  <c r="BK151" i="16"/>
  <c r="J151" i="16"/>
  <c r="BF151" i="16" s="1"/>
  <c r="BI150" i="16"/>
  <c r="BH150" i="16"/>
  <c r="BG150" i="16"/>
  <c r="BE150" i="16"/>
  <c r="T150" i="16"/>
  <c r="R150" i="16"/>
  <c r="P150" i="16"/>
  <c r="BK150" i="16"/>
  <c r="J150" i="16"/>
  <c r="BF150" i="16" s="1"/>
  <c r="BI149" i="16"/>
  <c r="BH149" i="16"/>
  <c r="BG149" i="16"/>
  <c r="BE149" i="16"/>
  <c r="T149" i="16"/>
  <c r="R149" i="16"/>
  <c r="P149" i="16"/>
  <c r="BK149" i="16"/>
  <c r="J149" i="16"/>
  <c r="BF149" i="16" s="1"/>
  <c r="BI148" i="16"/>
  <c r="BH148" i="16"/>
  <c r="BG148" i="16"/>
  <c r="BE148" i="16"/>
  <c r="T148" i="16"/>
  <c r="R148" i="16"/>
  <c r="P148" i="16"/>
  <c r="BK148" i="16"/>
  <c r="J148" i="16"/>
  <c r="BF148" i="16" s="1"/>
  <c r="BI147" i="16"/>
  <c r="BH147" i="16"/>
  <c r="BG147" i="16"/>
  <c r="BE147" i="16"/>
  <c r="T147" i="16"/>
  <c r="R147" i="16"/>
  <c r="P147" i="16"/>
  <c r="BK147" i="16"/>
  <c r="J147" i="16"/>
  <c r="BF147" i="16" s="1"/>
  <c r="BI146" i="16"/>
  <c r="BH146" i="16"/>
  <c r="BG146" i="16"/>
  <c r="BE146" i="16"/>
  <c r="T146" i="16"/>
  <c r="R146" i="16"/>
  <c r="P146" i="16"/>
  <c r="BK146" i="16"/>
  <c r="J146" i="16"/>
  <c r="BF146" i="16" s="1"/>
  <c r="BI145" i="16"/>
  <c r="BH145" i="16"/>
  <c r="BG145" i="16"/>
  <c r="BE145" i="16"/>
  <c r="T145" i="16"/>
  <c r="R145" i="16"/>
  <c r="P145" i="16"/>
  <c r="BK145" i="16"/>
  <c r="J145" i="16"/>
  <c r="BF145" i="16" s="1"/>
  <c r="BI144" i="16"/>
  <c r="BH144" i="16"/>
  <c r="BG144" i="16"/>
  <c r="BE144" i="16"/>
  <c r="T144" i="16"/>
  <c r="R144" i="16"/>
  <c r="P144" i="16"/>
  <c r="BK144" i="16"/>
  <c r="J144" i="16"/>
  <c r="BF144" i="16"/>
  <c r="BI143" i="16"/>
  <c r="BH143" i="16"/>
  <c r="BG143" i="16"/>
  <c r="BE143" i="16"/>
  <c r="T143" i="16"/>
  <c r="R143" i="16"/>
  <c r="P143" i="16"/>
  <c r="BK143" i="16"/>
  <c r="J143" i="16"/>
  <c r="BF143" i="16" s="1"/>
  <c r="BI142" i="16"/>
  <c r="BH142" i="16"/>
  <c r="BG142" i="16"/>
  <c r="BE142" i="16"/>
  <c r="T142" i="16"/>
  <c r="R142" i="16"/>
  <c r="P142" i="16"/>
  <c r="BK142" i="16"/>
  <c r="J142" i="16"/>
  <c r="BF142" i="16" s="1"/>
  <c r="BI141" i="16"/>
  <c r="BH141" i="16"/>
  <c r="BG141" i="16"/>
  <c r="BE141" i="16"/>
  <c r="T141" i="16"/>
  <c r="R141" i="16"/>
  <c r="P141" i="16"/>
  <c r="BK141" i="16"/>
  <c r="J141" i="16"/>
  <c r="BF141" i="16" s="1"/>
  <c r="BI140" i="16"/>
  <c r="BH140" i="16"/>
  <c r="BG140" i="16"/>
  <c r="BE140" i="16"/>
  <c r="T140" i="16"/>
  <c r="R140" i="16"/>
  <c r="P140" i="16"/>
  <c r="BK140" i="16"/>
  <c r="J140" i="16"/>
  <c r="BF140" i="16" s="1"/>
  <c r="BI139" i="16"/>
  <c r="BH139" i="16"/>
  <c r="BG139" i="16"/>
  <c r="BE139" i="16"/>
  <c r="T139" i="16"/>
  <c r="R139" i="16"/>
  <c r="P139" i="16"/>
  <c r="BK139" i="16"/>
  <c r="J139" i="16"/>
  <c r="BF139" i="16" s="1"/>
  <c r="BI138" i="16"/>
  <c r="BH138" i="16"/>
  <c r="BG138" i="16"/>
  <c r="BE138" i="16"/>
  <c r="T138" i="16"/>
  <c r="R138" i="16"/>
  <c r="P138" i="16"/>
  <c r="BK138" i="16"/>
  <c r="J138" i="16"/>
  <c r="BF138" i="16" s="1"/>
  <c r="BI137" i="16"/>
  <c r="BH137" i="16"/>
  <c r="BG137" i="16"/>
  <c r="BE137" i="16"/>
  <c r="T137" i="16"/>
  <c r="R137" i="16"/>
  <c r="P137" i="16"/>
  <c r="BK137" i="16"/>
  <c r="J137" i="16"/>
  <c r="BF137" i="16" s="1"/>
  <c r="BI136" i="16"/>
  <c r="BH136" i="16"/>
  <c r="BG136" i="16"/>
  <c r="BE136" i="16"/>
  <c r="T136" i="16"/>
  <c r="R136" i="16"/>
  <c r="P136" i="16"/>
  <c r="BK136" i="16"/>
  <c r="J136" i="16"/>
  <c r="BF136" i="16"/>
  <c r="BI135" i="16"/>
  <c r="BH135" i="16"/>
  <c r="BG135" i="16"/>
  <c r="BE135" i="16"/>
  <c r="T135" i="16"/>
  <c r="R135" i="16"/>
  <c r="P135" i="16"/>
  <c r="BK135" i="16"/>
  <c r="J135" i="16"/>
  <c r="BF135" i="16" s="1"/>
  <c r="BI134" i="16"/>
  <c r="BH134" i="16"/>
  <c r="BG134" i="16"/>
  <c r="BE134" i="16"/>
  <c r="T134" i="16"/>
  <c r="R134" i="16"/>
  <c r="P134" i="16"/>
  <c r="BK134" i="16"/>
  <c r="J134" i="16"/>
  <c r="BF134" i="16" s="1"/>
  <c r="BI133" i="16"/>
  <c r="BH133" i="16"/>
  <c r="BG133" i="16"/>
  <c r="BE133" i="16"/>
  <c r="T133" i="16"/>
  <c r="R133" i="16"/>
  <c r="P133" i="16"/>
  <c r="BK133" i="16"/>
  <c r="J133" i="16"/>
  <c r="BF133" i="16" s="1"/>
  <c r="BI132" i="16"/>
  <c r="BH132" i="16"/>
  <c r="BG132" i="16"/>
  <c r="BE132" i="16"/>
  <c r="T132" i="16"/>
  <c r="R132" i="16"/>
  <c r="P132" i="16"/>
  <c r="BK132" i="16"/>
  <c r="J132" i="16"/>
  <c r="BF132" i="16" s="1"/>
  <c r="BI131" i="16"/>
  <c r="BH131" i="16"/>
  <c r="BG131" i="16"/>
  <c r="BE131" i="16"/>
  <c r="T131" i="16"/>
  <c r="R131" i="16"/>
  <c r="P131" i="16"/>
  <c r="BK131" i="16"/>
  <c r="J131" i="16"/>
  <c r="BF131" i="16" s="1"/>
  <c r="BI130" i="16"/>
  <c r="BH130" i="16"/>
  <c r="BG130" i="16"/>
  <c r="BE130" i="16"/>
  <c r="T130" i="16"/>
  <c r="R130" i="16"/>
  <c r="P130" i="16"/>
  <c r="BK130" i="16"/>
  <c r="J130" i="16"/>
  <c r="BF130" i="16" s="1"/>
  <c r="BI129" i="16"/>
  <c r="BH129" i="16"/>
  <c r="BG129" i="16"/>
  <c r="BE129" i="16"/>
  <c r="T129" i="16"/>
  <c r="R129" i="16"/>
  <c r="P129" i="16"/>
  <c r="BK129" i="16"/>
  <c r="J129" i="16"/>
  <c r="BF129" i="16" s="1"/>
  <c r="BI128" i="16"/>
  <c r="BH128" i="16"/>
  <c r="BG128" i="16"/>
  <c r="BE128" i="16"/>
  <c r="T128" i="16"/>
  <c r="R128" i="16"/>
  <c r="P128" i="16"/>
  <c r="BK128" i="16"/>
  <c r="J128" i="16"/>
  <c r="BF128" i="16"/>
  <c r="BI127" i="16"/>
  <c r="BH127" i="16"/>
  <c r="BG127" i="16"/>
  <c r="BE127" i="16"/>
  <c r="T127" i="16"/>
  <c r="R127" i="16"/>
  <c r="P127" i="16"/>
  <c r="BK127" i="16"/>
  <c r="J127" i="16"/>
  <c r="BF127" i="16" s="1"/>
  <c r="BI126" i="16"/>
  <c r="BH126" i="16"/>
  <c r="BG126" i="16"/>
  <c r="BE126" i="16"/>
  <c r="T126" i="16"/>
  <c r="R126" i="16"/>
  <c r="P126" i="16"/>
  <c r="BK126" i="16"/>
  <c r="J126" i="16"/>
  <c r="BF126" i="16" s="1"/>
  <c r="BI125" i="16"/>
  <c r="BH125" i="16"/>
  <c r="BG125" i="16"/>
  <c r="BE125" i="16"/>
  <c r="T125" i="16"/>
  <c r="R125" i="16"/>
  <c r="P125" i="16"/>
  <c r="BK125" i="16"/>
  <c r="J125" i="16"/>
  <c r="BF125" i="16" s="1"/>
  <c r="BI124" i="16"/>
  <c r="BH124" i="16"/>
  <c r="BG124" i="16"/>
  <c r="BE124" i="16"/>
  <c r="T124" i="16"/>
  <c r="R124" i="16"/>
  <c r="P124" i="16"/>
  <c r="BK124" i="16"/>
  <c r="J124" i="16"/>
  <c r="BF124" i="16" s="1"/>
  <c r="J118" i="16"/>
  <c r="J117" i="16"/>
  <c r="F117" i="16"/>
  <c r="F115" i="16"/>
  <c r="E113" i="16"/>
  <c r="J92" i="16"/>
  <c r="J91" i="16"/>
  <c r="F91" i="16"/>
  <c r="F89" i="16"/>
  <c r="E87" i="16"/>
  <c r="J18" i="16"/>
  <c r="E18" i="16"/>
  <c r="J17" i="16"/>
  <c r="J12" i="16"/>
  <c r="J89" i="16" s="1"/>
  <c r="E7" i="16"/>
  <c r="J37" i="15"/>
  <c r="J36" i="15"/>
  <c r="AY108" i="1" s="1"/>
  <c r="J35" i="15"/>
  <c r="AX108" i="1" s="1"/>
  <c r="BI338" i="15"/>
  <c r="BH338" i="15"/>
  <c r="BG338" i="15"/>
  <c r="BE338" i="15"/>
  <c r="T338" i="15"/>
  <c r="R338" i="15"/>
  <c r="P338" i="15"/>
  <c r="BK338" i="15"/>
  <c r="J338" i="15"/>
  <c r="BF338" i="15"/>
  <c r="BI337" i="15"/>
  <c r="BH337" i="15"/>
  <c r="BG337" i="15"/>
  <c r="BE337" i="15"/>
  <c r="T337" i="15"/>
  <c r="T336" i="15" s="1"/>
  <c r="R337" i="15"/>
  <c r="R336" i="15" s="1"/>
  <c r="P337" i="15"/>
  <c r="P336" i="15" s="1"/>
  <c r="BK337" i="15"/>
  <c r="BK336" i="15" s="1"/>
  <c r="J336" i="15" s="1"/>
  <c r="J103" i="15" s="1"/>
  <c r="J337" i="15"/>
  <c r="BF337" i="15" s="1"/>
  <c r="BI335" i="15"/>
  <c r="BH335" i="15"/>
  <c r="BG335" i="15"/>
  <c r="BE335" i="15"/>
  <c r="T335" i="15"/>
  <c r="R335" i="15"/>
  <c r="P335" i="15"/>
  <c r="BK335" i="15"/>
  <c r="J335" i="15"/>
  <c r="BF335" i="15" s="1"/>
  <c r="BI334" i="15"/>
  <c r="BH334" i="15"/>
  <c r="BG334" i="15"/>
  <c r="BE334" i="15"/>
  <c r="T334" i="15"/>
  <c r="R334" i="15"/>
  <c r="P334" i="15"/>
  <c r="BK334" i="15"/>
  <c r="J334" i="15"/>
  <c r="BF334" i="15" s="1"/>
  <c r="BI333" i="15"/>
  <c r="BH333" i="15"/>
  <c r="BG333" i="15"/>
  <c r="BE333" i="15"/>
  <c r="T333" i="15"/>
  <c r="R333" i="15"/>
  <c r="P333" i="15"/>
  <c r="BK333" i="15"/>
  <c r="J333" i="15"/>
  <c r="BF333" i="15" s="1"/>
  <c r="BI332" i="15"/>
  <c r="BH332" i="15"/>
  <c r="BG332" i="15"/>
  <c r="BE332" i="15"/>
  <c r="T332" i="15"/>
  <c r="R332" i="15"/>
  <c r="P332" i="15"/>
  <c r="BK332" i="15"/>
  <c r="J332" i="15"/>
  <c r="BF332" i="15" s="1"/>
  <c r="BI331" i="15"/>
  <c r="BH331" i="15"/>
  <c r="BG331" i="15"/>
  <c r="BE331" i="15"/>
  <c r="T331" i="15"/>
  <c r="R331" i="15"/>
  <c r="P331" i="15"/>
  <c r="BK331" i="15"/>
  <c r="J331" i="15"/>
  <c r="BF331" i="15" s="1"/>
  <c r="BI330" i="15"/>
  <c r="BH330" i="15"/>
  <c r="BG330" i="15"/>
  <c r="BE330" i="15"/>
  <c r="T330" i="15"/>
  <c r="R330" i="15"/>
  <c r="P330" i="15"/>
  <c r="BK330" i="15"/>
  <c r="J330" i="15"/>
  <c r="BF330" i="15" s="1"/>
  <c r="BI329" i="15"/>
  <c r="BH329" i="15"/>
  <c r="BG329" i="15"/>
  <c r="BE329" i="15"/>
  <c r="T329" i="15"/>
  <c r="R329" i="15"/>
  <c r="P329" i="15"/>
  <c r="BK329" i="15"/>
  <c r="J329" i="15"/>
  <c r="BF329" i="15" s="1"/>
  <c r="BI328" i="15"/>
  <c r="BH328" i="15"/>
  <c r="BG328" i="15"/>
  <c r="BE328" i="15"/>
  <c r="T328" i="15"/>
  <c r="R328" i="15"/>
  <c r="P328" i="15"/>
  <c r="BK328" i="15"/>
  <c r="J328" i="15"/>
  <c r="BF328" i="15"/>
  <c r="BI327" i="15"/>
  <c r="BH327" i="15"/>
  <c r="BG327" i="15"/>
  <c r="BE327" i="15"/>
  <c r="T327" i="15"/>
  <c r="R327" i="15"/>
  <c r="P327" i="15"/>
  <c r="BK327" i="15"/>
  <c r="J327" i="15"/>
  <c r="BF327" i="15" s="1"/>
  <c r="BI326" i="15"/>
  <c r="BH326" i="15"/>
  <c r="BG326" i="15"/>
  <c r="BE326" i="15"/>
  <c r="T326" i="15"/>
  <c r="R326" i="15"/>
  <c r="P326" i="15"/>
  <c r="BK326" i="15"/>
  <c r="J326" i="15"/>
  <c r="BF326" i="15" s="1"/>
  <c r="BI325" i="15"/>
  <c r="BH325" i="15"/>
  <c r="BG325" i="15"/>
  <c r="BE325" i="15"/>
  <c r="T325" i="15"/>
  <c r="R325" i="15"/>
  <c r="P325" i="15"/>
  <c r="BK325" i="15"/>
  <c r="J325" i="15"/>
  <c r="BF325" i="15" s="1"/>
  <c r="BI324" i="15"/>
  <c r="BH324" i="15"/>
  <c r="BG324" i="15"/>
  <c r="BE324" i="15"/>
  <c r="T324" i="15"/>
  <c r="R324" i="15"/>
  <c r="P324" i="15"/>
  <c r="BK324" i="15"/>
  <c r="J324" i="15"/>
  <c r="BF324" i="15" s="1"/>
  <c r="BI323" i="15"/>
  <c r="BH323" i="15"/>
  <c r="BG323" i="15"/>
  <c r="BE323" i="15"/>
  <c r="T323" i="15"/>
  <c r="R323" i="15"/>
  <c r="P323" i="15"/>
  <c r="BK323" i="15"/>
  <c r="J323" i="15"/>
  <c r="BF323" i="15" s="1"/>
  <c r="BI322" i="15"/>
  <c r="BH322" i="15"/>
  <c r="BG322" i="15"/>
  <c r="BE322" i="15"/>
  <c r="T322" i="15"/>
  <c r="R322" i="15"/>
  <c r="P322" i="15"/>
  <c r="BK322" i="15"/>
  <c r="J322" i="15"/>
  <c r="BF322" i="15" s="1"/>
  <c r="BI321" i="15"/>
  <c r="BH321" i="15"/>
  <c r="BG321" i="15"/>
  <c r="BE321" i="15"/>
  <c r="T321" i="15"/>
  <c r="R321" i="15"/>
  <c r="P321" i="15"/>
  <c r="BK321" i="15"/>
  <c r="J321" i="15"/>
  <c r="BF321" i="15" s="1"/>
  <c r="BI320" i="15"/>
  <c r="BH320" i="15"/>
  <c r="BG320" i="15"/>
  <c r="BE320" i="15"/>
  <c r="T320" i="15"/>
  <c r="R320" i="15"/>
  <c r="P320" i="15"/>
  <c r="BK320" i="15"/>
  <c r="J320" i="15"/>
  <c r="BF320" i="15"/>
  <c r="BI318" i="15"/>
  <c r="BH318" i="15"/>
  <c r="BG318" i="15"/>
  <c r="BE318" i="15"/>
  <c r="T318" i="15"/>
  <c r="R318" i="15"/>
  <c r="P318" i="15"/>
  <c r="BK318" i="15"/>
  <c r="J318" i="15"/>
  <c r="BF318" i="15" s="1"/>
  <c r="BI317" i="15"/>
  <c r="BH317" i="15"/>
  <c r="BG317" i="15"/>
  <c r="BE317" i="15"/>
  <c r="T317" i="15"/>
  <c r="R317" i="15"/>
  <c r="P317" i="15"/>
  <c r="BK317" i="15"/>
  <c r="J317" i="15"/>
  <c r="BF317" i="15"/>
  <c r="BI316" i="15"/>
  <c r="BH316" i="15"/>
  <c r="BG316" i="15"/>
  <c r="BE316" i="15"/>
  <c r="T316" i="15"/>
  <c r="R316" i="15"/>
  <c r="P316" i="15"/>
  <c r="BK316" i="15"/>
  <c r="J316" i="15"/>
  <c r="BF316" i="15" s="1"/>
  <c r="BI315" i="15"/>
  <c r="BH315" i="15"/>
  <c r="BG315" i="15"/>
  <c r="BE315" i="15"/>
  <c r="T315" i="15"/>
  <c r="R315" i="15"/>
  <c r="P315" i="15"/>
  <c r="BK315" i="15"/>
  <c r="J315" i="15"/>
  <c r="BF315" i="15"/>
  <c r="BI314" i="15"/>
  <c r="BH314" i="15"/>
  <c r="BG314" i="15"/>
  <c r="BE314" i="15"/>
  <c r="T314" i="15"/>
  <c r="R314" i="15"/>
  <c r="P314" i="15"/>
  <c r="BK314" i="15"/>
  <c r="J314" i="15"/>
  <c r="BF314" i="15" s="1"/>
  <c r="BI313" i="15"/>
  <c r="BH313" i="15"/>
  <c r="BG313" i="15"/>
  <c r="BE313" i="15"/>
  <c r="T313" i="15"/>
  <c r="R313" i="15"/>
  <c r="P313" i="15"/>
  <c r="BK313" i="15"/>
  <c r="J313" i="15"/>
  <c r="BF313" i="15"/>
  <c r="BI312" i="15"/>
  <c r="BH312" i="15"/>
  <c r="BG312" i="15"/>
  <c r="BE312" i="15"/>
  <c r="T312" i="15"/>
  <c r="R312" i="15"/>
  <c r="P312" i="15"/>
  <c r="BK312" i="15"/>
  <c r="J312" i="15"/>
  <c r="BF312" i="15" s="1"/>
  <c r="BI311" i="15"/>
  <c r="BH311" i="15"/>
  <c r="BG311" i="15"/>
  <c r="BE311" i="15"/>
  <c r="T311" i="15"/>
  <c r="R311" i="15"/>
  <c r="P311" i="15"/>
  <c r="BK311" i="15"/>
  <c r="J311" i="15"/>
  <c r="BF311" i="15"/>
  <c r="BI310" i="15"/>
  <c r="BH310" i="15"/>
  <c r="BG310" i="15"/>
  <c r="BE310" i="15"/>
  <c r="T310" i="15"/>
  <c r="R310" i="15"/>
  <c r="P310" i="15"/>
  <c r="BK310" i="15"/>
  <c r="J310" i="15"/>
  <c r="BF310" i="15" s="1"/>
  <c r="BI309" i="15"/>
  <c r="BH309" i="15"/>
  <c r="BG309" i="15"/>
  <c r="BE309" i="15"/>
  <c r="T309" i="15"/>
  <c r="R309" i="15"/>
  <c r="P309" i="15"/>
  <c r="BK309" i="15"/>
  <c r="J309" i="15"/>
  <c r="BF309" i="15"/>
  <c r="BI308" i="15"/>
  <c r="BH308" i="15"/>
  <c r="BG308" i="15"/>
  <c r="BE308" i="15"/>
  <c r="T308" i="15"/>
  <c r="R308" i="15"/>
  <c r="P308" i="15"/>
  <c r="BK308" i="15"/>
  <c r="J308" i="15"/>
  <c r="BF308" i="15" s="1"/>
  <c r="BI307" i="15"/>
  <c r="BH307" i="15"/>
  <c r="BG307" i="15"/>
  <c r="BE307" i="15"/>
  <c r="T307" i="15"/>
  <c r="T306" i="15"/>
  <c r="R307" i="15"/>
  <c r="P307" i="15"/>
  <c r="P306" i="15" s="1"/>
  <c r="BK307" i="15"/>
  <c r="J307" i="15"/>
  <c r="BF307" i="15" s="1"/>
  <c r="BI305" i="15"/>
  <c r="BH305" i="15"/>
  <c r="BG305" i="15"/>
  <c r="BE305" i="15"/>
  <c r="T305" i="15"/>
  <c r="R305" i="15"/>
  <c r="P305" i="15"/>
  <c r="BK305" i="15"/>
  <c r="J305" i="15"/>
  <c r="BF305" i="15" s="1"/>
  <c r="BI304" i="15"/>
  <c r="BH304" i="15"/>
  <c r="BG304" i="15"/>
  <c r="BE304" i="15"/>
  <c r="T304" i="15"/>
  <c r="R304" i="15"/>
  <c r="P304" i="15"/>
  <c r="BK304" i="15"/>
  <c r="J304" i="15"/>
  <c r="BF304" i="15" s="1"/>
  <c r="BI303" i="15"/>
  <c r="BH303" i="15"/>
  <c r="BG303" i="15"/>
  <c r="BE303" i="15"/>
  <c r="T303" i="15"/>
  <c r="R303" i="15"/>
  <c r="P303" i="15"/>
  <c r="BK303" i="15"/>
  <c r="J303" i="15"/>
  <c r="BF303" i="15" s="1"/>
  <c r="BI302" i="15"/>
  <c r="BH302" i="15"/>
  <c r="BG302" i="15"/>
  <c r="BE302" i="15"/>
  <c r="T302" i="15"/>
  <c r="R302" i="15"/>
  <c r="P302" i="15"/>
  <c r="BK302" i="15"/>
  <c r="J302" i="15"/>
  <c r="BF302" i="15" s="1"/>
  <c r="BI301" i="15"/>
  <c r="BH301" i="15"/>
  <c r="BG301" i="15"/>
  <c r="BE301" i="15"/>
  <c r="T301" i="15"/>
  <c r="R301" i="15"/>
  <c r="P301" i="15"/>
  <c r="BK301" i="15"/>
  <c r="J301" i="15"/>
  <c r="BF301" i="15" s="1"/>
  <c r="BI300" i="15"/>
  <c r="BH300" i="15"/>
  <c r="BG300" i="15"/>
  <c r="BE300" i="15"/>
  <c r="T300" i="15"/>
  <c r="R300" i="15"/>
  <c r="P300" i="15"/>
  <c r="BK300" i="15"/>
  <c r="J300" i="15"/>
  <c r="BF300" i="15" s="1"/>
  <c r="BI299" i="15"/>
  <c r="BH299" i="15"/>
  <c r="BG299" i="15"/>
  <c r="BE299" i="15"/>
  <c r="T299" i="15"/>
  <c r="R299" i="15"/>
  <c r="P299" i="15"/>
  <c r="P298" i="15" s="1"/>
  <c r="BK299" i="15"/>
  <c r="J299" i="15"/>
  <c r="BF299" i="15" s="1"/>
  <c r="BI297" i="15"/>
  <c r="BH297" i="15"/>
  <c r="BG297" i="15"/>
  <c r="BE297" i="15"/>
  <c r="T297" i="15"/>
  <c r="R297" i="15"/>
  <c r="P297" i="15"/>
  <c r="BK297" i="15"/>
  <c r="J297" i="15"/>
  <c r="BF297" i="15" s="1"/>
  <c r="BI296" i="15"/>
  <c r="BH296" i="15"/>
  <c r="BG296" i="15"/>
  <c r="BE296" i="15"/>
  <c r="T296" i="15"/>
  <c r="R296" i="15"/>
  <c r="P296" i="15"/>
  <c r="BK296" i="15"/>
  <c r="J296" i="15"/>
  <c r="BF296" i="15"/>
  <c r="BI295" i="15"/>
  <c r="BH295" i="15"/>
  <c r="BG295" i="15"/>
  <c r="BE295" i="15"/>
  <c r="T295" i="15"/>
  <c r="R295" i="15"/>
  <c r="P295" i="15"/>
  <c r="BK295" i="15"/>
  <c r="J295" i="15"/>
  <c r="BF295" i="15" s="1"/>
  <c r="BI294" i="15"/>
  <c r="BH294" i="15"/>
  <c r="BG294" i="15"/>
  <c r="BE294" i="15"/>
  <c r="T294" i="15"/>
  <c r="R294" i="15"/>
  <c r="P294" i="15"/>
  <c r="BK294" i="15"/>
  <c r="J294" i="15"/>
  <c r="BF294" i="15"/>
  <c r="BI293" i="15"/>
  <c r="BH293" i="15"/>
  <c r="BG293" i="15"/>
  <c r="BE293" i="15"/>
  <c r="T293" i="15"/>
  <c r="R293" i="15"/>
  <c r="P293" i="15"/>
  <c r="BK293" i="15"/>
  <c r="J293" i="15"/>
  <c r="BF293" i="15" s="1"/>
  <c r="BI292" i="15"/>
  <c r="BH292" i="15"/>
  <c r="BG292" i="15"/>
  <c r="BE292" i="15"/>
  <c r="T292" i="15"/>
  <c r="R292" i="15"/>
  <c r="P292" i="15"/>
  <c r="BK292" i="15"/>
  <c r="J292" i="15"/>
  <c r="BF292" i="15"/>
  <c r="BI291" i="15"/>
  <c r="BH291" i="15"/>
  <c r="BG291" i="15"/>
  <c r="BE291" i="15"/>
  <c r="T291" i="15"/>
  <c r="R291" i="15"/>
  <c r="P291" i="15"/>
  <c r="BK291" i="15"/>
  <c r="J291" i="15"/>
  <c r="BF291" i="15" s="1"/>
  <c r="BI290" i="15"/>
  <c r="BH290" i="15"/>
  <c r="BG290" i="15"/>
  <c r="BE290" i="15"/>
  <c r="T290" i="15"/>
  <c r="R290" i="15"/>
  <c r="P290" i="15"/>
  <c r="BK290" i="15"/>
  <c r="J290" i="15"/>
  <c r="BF290" i="15"/>
  <c r="BI289" i="15"/>
  <c r="BH289" i="15"/>
  <c r="BG289" i="15"/>
  <c r="BE289" i="15"/>
  <c r="T289" i="15"/>
  <c r="R289" i="15"/>
  <c r="P289" i="15"/>
  <c r="BK289" i="15"/>
  <c r="J289" i="15"/>
  <c r="BF289" i="15" s="1"/>
  <c r="BI288" i="15"/>
  <c r="BH288" i="15"/>
  <c r="BG288" i="15"/>
  <c r="BE288" i="15"/>
  <c r="T288" i="15"/>
  <c r="R288" i="15"/>
  <c r="P288" i="15"/>
  <c r="BK288" i="15"/>
  <c r="J288" i="15"/>
  <c r="BF288" i="15"/>
  <c r="BI287" i="15"/>
  <c r="BH287" i="15"/>
  <c r="BG287" i="15"/>
  <c r="BE287" i="15"/>
  <c r="T287" i="15"/>
  <c r="R287" i="15"/>
  <c r="P287" i="15"/>
  <c r="BK287" i="15"/>
  <c r="BK280" i="15" s="1"/>
  <c r="J280" i="15" s="1"/>
  <c r="J99" i="15" s="1"/>
  <c r="J287" i="15"/>
  <c r="BF287" i="15" s="1"/>
  <c r="BI286" i="15"/>
  <c r="BH286" i="15"/>
  <c r="BG286" i="15"/>
  <c r="BE286" i="15"/>
  <c r="T286" i="15"/>
  <c r="R286" i="15"/>
  <c r="P286" i="15"/>
  <c r="BK286" i="15"/>
  <c r="J286" i="15"/>
  <c r="BF286" i="15"/>
  <c r="BI285" i="15"/>
  <c r="BH285" i="15"/>
  <c r="BG285" i="15"/>
  <c r="BE285" i="15"/>
  <c r="T285" i="15"/>
  <c r="R285" i="15"/>
  <c r="P285" i="15"/>
  <c r="BK285" i="15"/>
  <c r="J285" i="15"/>
  <c r="BF285" i="15" s="1"/>
  <c r="BI284" i="15"/>
  <c r="BH284" i="15"/>
  <c r="BG284" i="15"/>
  <c r="BE284" i="15"/>
  <c r="T284" i="15"/>
  <c r="R284" i="15"/>
  <c r="P284" i="15"/>
  <c r="BK284" i="15"/>
  <c r="J284" i="15"/>
  <c r="BF284" i="15"/>
  <c r="BI283" i="15"/>
  <c r="BH283" i="15"/>
  <c r="BG283" i="15"/>
  <c r="BE283" i="15"/>
  <c r="T283" i="15"/>
  <c r="R283" i="15"/>
  <c r="P283" i="15"/>
  <c r="BK283" i="15"/>
  <c r="J283" i="15"/>
  <c r="BF283" i="15" s="1"/>
  <c r="BI282" i="15"/>
  <c r="BH282" i="15"/>
  <c r="BG282" i="15"/>
  <c r="BE282" i="15"/>
  <c r="T282" i="15"/>
  <c r="R282" i="15"/>
  <c r="P282" i="15"/>
  <c r="BK282" i="15"/>
  <c r="J282" i="15"/>
  <c r="BF282" i="15"/>
  <c r="BI281" i="15"/>
  <c r="BH281" i="15"/>
  <c r="BG281" i="15"/>
  <c r="BE281" i="15"/>
  <c r="T281" i="15"/>
  <c r="T280" i="15" s="1"/>
  <c r="R281" i="15"/>
  <c r="R280" i="15"/>
  <c r="P281" i="15"/>
  <c r="P280" i="15" s="1"/>
  <c r="BK281" i="15"/>
  <c r="J281" i="15"/>
  <c r="BF281" i="15" s="1"/>
  <c r="BI279" i="15"/>
  <c r="BH279" i="15"/>
  <c r="BG279" i="15"/>
  <c r="BE279" i="15"/>
  <c r="T279" i="15"/>
  <c r="R279" i="15"/>
  <c r="P279" i="15"/>
  <c r="BK279" i="15"/>
  <c r="J279" i="15"/>
  <c r="BF279" i="15" s="1"/>
  <c r="BI278" i="15"/>
  <c r="BH278" i="15"/>
  <c r="BG278" i="15"/>
  <c r="BE278" i="15"/>
  <c r="T278" i="15"/>
  <c r="R278" i="15"/>
  <c r="P278" i="15"/>
  <c r="BK278" i="15"/>
  <c r="J278" i="15"/>
  <c r="BF278" i="15" s="1"/>
  <c r="BI277" i="15"/>
  <c r="BH277" i="15"/>
  <c r="BG277" i="15"/>
  <c r="BE277" i="15"/>
  <c r="T277" i="15"/>
  <c r="R277" i="15"/>
  <c r="P277" i="15"/>
  <c r="BK277" i="15"/>
  <c r="J277" i="15"/>
  <c r="BF277" i="15" s="1"/>
  <c r="BI276" i="15"/>
  <c r="BH276" i="15"/>
  <c r="BG276" i="15"/>
  <c r="BE276" i="15"/>
  <c r="T276" i="15"/>
  <c r="R276" i="15"/>
  <c r="P276" i="15"/>
  <c r="BK276" i="15"/>
  <c r="J276" i="15"/>
  <c r="BF276" i="15" s="1"/>
  <c r="BI275" i="15"/>
  <c r="BH275" i="15"/>
  <c r="BG275" i="15"/>
  <c r="BE275" i="15"/>
  <c r="T275" i="15"/>
  <c r="R275" i="15"/>
  <c r="P275" i="15"/>
  <c r="BK275" i="15"/>
  <c r="J275" i="15"/>
  <c r="BF275" i="15" s="1"/>
  <c r="BI274" i="15"/>
  <c r="BH274" i="15"/>
  <c r="BG274" i="15"/>
  <c r="BE274" i="15"/>
  <c r="T274" i="15"/>
  <c r="R274" i="15"/>
  <c r="P274" i="15"/>
  <c r="BK274" i="15"/>
  <c r="J274" i="15"/>
  <c r="BF274" i="15" s="1"/>
  <c r="BI273" i="15"/>
  <c r="BH273" i="15"/>
  <c r="BG273" i="15"/>
  <c r="BE273" i="15"/>
  <c r="T273" i="15"/>
  <c r="R273" i="15"/>
  <c r="P273" i="15"/>
  <c r="BK273" i="15"/>
  <c r="J273" i="15"/>
  <c r="BF273" i="15" s="1"/>
  <c r="BI272" i="15"/>
  <c r="BH272" i="15"/>
  <c r="BG272" i="15"/>
  <c r="BE272" i="15"/>
  <c r="T272" i="15"/>
  <c r="R272" i="15"/>
  <c r="P272" i="15"/>
  <c r="BK272" i="15"/>
  <c r="J272" i="15"/>
  <c r="BF272" i="15" s="1"/>
  <c r="BI271" i="15"/>
  <c r="BH271" i="15"/>
  <c r="BG271" i="15"/>
  <c r="BE271" i="15"/>
  <c r="T271" i="15"/>
  <c r="R271" i="15"/>
  <c r="P271" i="15"/>
  <c r="BK271" i="15"/>
  <c r="J271" i="15"/>
  <c r="BF271" i="15" s="1"/>
  <c r="BI270" i="15"/>
  <c r="BH270" i="15"/>
  <c r="BG270" i="15"/>
  <c r="BE270" i="15"/>
  <c r="T270" i="15"/>
  <c r="R270" i="15"/>
  <c r="P270" i="15"/>
  <c r="BK270" i="15"/>
  <c r="J270" i="15"/>
  <c r="BF270" i="15" s="1"/>
  <c r="BI269" i="15"/>
  <c r="BH269" i="15"/>
  <c r="BG269" i="15"/>
  <c r="BE269" i="15"/>
  <c r="T269" i="15"/>
  <c r="R269" i="15"/>
  <c r="P269" i="15"/>
  <c r="BK269" i="15"/>
  <c r="J269" i="15"/>
  <c r="BF269" i="15" s="1"/>
  <c r="BI268" i="15"/>
  <c r="BH268" i="15"/>
  <c r="BG268" i="15"/>
  <c r="BE268" i="15"/>
  <c r="T268" i="15"/>
  <c r="R268" i="15"/>
  <c r="P268" i="15"/>
  <c r="BK268" i="15"/>
  <c r="J268" i="15"/>
  <c r="BF268" i="15" s="1"/>
  <c r="BI267" i="15"/>
  <c r="BH267" i="15"/>
  <c r="BG267" i="15"/>
  <c r="BE267" i="15"/>
  <c r="T267" i="15"/>
  <c r="R267" i="15"/>
  <c r="P267" i="15"/>
  <c r="BK267" i="15"/>
  <c r="J267" i="15"/>
  <c r="BF267" i="15" s="1"/>
  <c r="BI266" i="15"/>
  <c r="BH266" i="15"/>
  <c r="BG266" i="15"/>
  <c r="BE266" i="15"/>
  <c r="T266" i="15"/>
  <c r="R266" i="15"/>
  <c r="P266" i="15"/>
  <c r="BK266" i="15"/>
  <c r="J266" i="15"/>
  <c r="BF266" i="15" s="1"/>
  <c r="BI265" i="15"/>
  <c r="BH265" i="15"/>
  <c r="BG265" i="15"/>
  <c r="BE265" i="15"/>
  <c r="T265" i="15"/>
  <c r="R265" i="15"/>
  <c r="P265" i="15"/>
  <c r="BK265" i="15"/>
  <c r="J265" i="15"/>
  <c r="BF265" i="15" s="1"/>
  <c r="BI264" i="15"/>
  <c r="BH264" i="15"/>
  <c r="BG264" i="15"/>
  <c r="BE264" i="15"/>
  <c r="T264" i="15"/>
  <c r="R264" i="15"/>
  <c r="P264" i="15"/>
  <c r="BK264" i="15"/>
  <c r="J264" i="15"/>
  <c r="BF264" i="15" s="1"/>
  <c r="BI263" i="15"/>
  <c r="BH263" i="15"/>
  <c r="BG263" i="15"/>
  <c r="BE263" i="15"/>
  <c r="T263" i="15"/>
  <c r="R263" i="15"/>
  <c r="P263" i="15"/>
  <c r="BK263" i="15"/>
  <c r="J263" i="15"/>
  <c r="BF263" i="15" s="1"/>
  <c r="BI262" i="15"/>
  <c r="BH262" i="15"/>
  <c r="BG262" i="15"/>
  <c r="BE262" i="15"/>
  <c r="T262" i="15"/>
  <c r="R262" i="15"/>
  <c r="P262" i="15"/>
  <c r="BK262" i="15"/>
  <c r="J262" i="15"/>
  <c r="BF262" i="15" s="1"/>
  <c r="BI261" i="15"/>
  <c r="BH261" i="15"/>
  <c r="BG261" i="15"/>
  <c r="BE261" i="15"/>
  <c r="T261" i="15"/>
  <c r="R261" i="15"/>
  <c r="P261" i="15"/>
  <c r="BK261" i="15"/>
  <c r="J261" i="15"/>
  <c r="BF261" i="15" s="1"/>
  <c r="BI260" i="15"/>
  <c r="BH260" i="15"/>
  <c r="BG260" i="15"/>
  <c r="BE260" i="15"/>
  <c r="T260" i="15"/>
  <c r="R260" i="15"/>
  <c r="P260" i="15"/>
  <c r="BK260" i="15"/>
  <c r="J260" i="15"/>
  <c r="BF260" i="15" s="1"/>
  <c r="BI259" i="15"/>
  <c r="BH259" i="15"/>
  <c r="BG259" i="15"/>
  <c r="BE259" i="15"/>
  <c r="T259" i="15"/>
  <c r="R259" i="15"/>
  <c r="P259" i="15"/>
  <c r="BK259" i="15"/>
  <c r="J259" i="15"/>
  <c r="BF259" i="15" s="1"/>
  <c r="BI258" i="15"/>
  <c r="BH258" i="15"/>
  <c r="BG258" i="15"/>
  <c r="BE258" i="15"/>
  <c r="T258" i="15"/>
  <c r="R258" i="15"/>
  <c r="P258" i="15"/>
  <c r="BK258" i="15"/>
  <c r="J258" i="15"/>
  <c r="BF258" i="15" s="1"/>
  <c r="BI257" i="15"/>
  <c r="BH257" i="15"/>
  <c r="BG257" i="15"/>
  <c r="BE257" i="15"/>
  <c r="T257" i="15"/>
  <c r="R257" i="15"/>
  <c r="P257" i="15"/>
  <c r="BK257" i="15"/>
  <c r="J257" i="15"/>
  <c r="BF257" i="15" s="1"/>
  <c r="BI256" i="15"/>
  <c r="BH256" i="15"/>
  <c r="BG256" i="15"/>
  <c r="BE256" i="15"/>
  <c r="T256" i="15"/>
  <c r="R256" i="15"/>
  <c r="P256" i="15"/>
  <c r="BK256" i="15"/>
  <c r="J256" i="15"/>
  <c r="BF256" i="15" s="1"/>
  <c r="BI255" i="15"/>
  <c r="BH255" i="15"/>
  <c r="BG255" i="15"/>
  <c r="BE255" i="15"/>
  <c r="T255" i="15"/>
  <c r="R255" i="15"/>
  <c r="P255" i="15"/>
  <c r="BK255" i="15"/>
  <c r="J255" i="15"/>
  <c r="BF255" i="15" s="1"/>
  <c r="BI254" i="15"/>
  <c r="BH254" i="15"/>
  <c r="BG254" i="15"/>
  <c r="BE254" i="15"/>
  <c r="T254" i="15"/>
  <c r="R254" i="15"/>
  <c r="P254" i="15"/>
  <c r="BK254" i="15"/>
  <c r="J254" i="15"/>
  <c r="BF254" i="15" s="1"/>
  <c r="BI253" i="15"/>
  <c r="BH253" i="15"/>
  <c r="BG253" i="15"/>
  <c r="BE253" i="15"/>
  <c r="T253" i="15"/>
  <c r="R253" i="15"/>
  <c r="P253" i="15"/>
  <c r="BK253" i="15"/>
  <c r="J253" i="15"/>
  <c r="BF253" i="15"/>
  <c r="BI252" i="15"/>
  <c r="BH252" i="15"/>
  <c r="BG252" i="15"/>
  <c r="BE252" i="15"/>
  <c r="T252" i="15"/>
  <c r="R252" i="15"/>
  <c r="P252" i="15"/>
  <c r="BK252" i="15"/>
  <c r="J252" i="15"/>
  <c r="BF252" i="15" s="1"/>
  <c r="BI251" i="15"/>
  <c r="BH251" i="15"/>
  <c r="BG251" i="15"/>
  <c r="BE251" i="15"/>
  <c r="T251" i="15"/>
  <c r="R251" i="15"/>
  <c r="P251" i="15"/>
  <c r="BK251" i="15"/>
  <c r="J251" i="15"/>
  <c r="BF251" i="15"/>
  <c r="BI250" i="15"/>
  <c r="BH250" i="15"/>
  <c r="BG250" i="15"/>
  <c r="BE250" i="15"/>
  <c r="T250" i="15"/>
  <c r="R250" i="15"/>
  <c r="P250" i="15"/>
  <c r="BK250" i="15"/>
  <c r="J250" i="15"/>
  <c r="BF250" i="15" s="1"/>
  <c r="BI249" i="15"/>
  <c r="BH249" i="15"/>
  <c r="BG249" i="15"/>
  <c r="BE249" i="15"/>
  <c r="T249" i="15"/>
  <c r="R249" i="15"/>
  <c r="P249" i="15"/>
  <c r="BK249" i="15"/>
  <c r="J249" i="15"/>
  <c r="BF249" i="15" s="1"/>
  <c r="BI248" i="15"/>
  <c r="BH248" i="15"/>
  <c r="BG248" i="15"/>
  <c r="BE248" i="15"/>
  <c r="T248" i="15"/>
  <c r="R248" i="15"/>
  <c r="P248" i="15"/>
  <c r="BK248" i="15"/>
  <c r="J248" i="15"/>
  <c r="BF248" i="15" s="1"/>
  <c r="BI247" i="15"/>
  <c r="BH247" i="15"/>
  <c r="BG247" i="15"/>
  <c r="BE247" i="15"/>
  <c r="T247" i="15"/>
  <c r="R247" i="15"/>
  <c r="P247" i="15"/>
  <c r="BK247" i="15"/>
  <c r="J247" i="15"/>
  <c r="BF247" i="15" s="1"/>
  <c r="BI246" i="15"/>
  <c r="BH246" i="15"/>
  <c r="BG246" i="15"/>
  <c r="BE246" i="15"/>
  <c r="T246" i="15"/>
  <c r="R246" i="15"/>
  <c r="P246" i="15"/>
  <c r="BK246" i="15"/>
  <c r="J246" i="15"/>
  <c r="BF246" i="15" s="1"/>
  <c r="BI245" i="15"/>
  <c r="BH245" i="15"/>
  <c r="BG245" i="15"/>
  <c r="BE245" i="15"/>
  <c r="T245" i="15"/>
  <c r="R245" i="15"/>
  <c r="P245" i="15"/>
  <c r="BK245" i="15"/>
  <c r="J245" i="15"/>
  <c r="BF245" i="15"/>
  <c r="BI244" i="15"/>
  <c r="BH244" i="15"/>
  <c r="BG244" i="15"/>
  <c r="BE244" i="15"/>
  <c r="T244" i="15"/>
  <c r="R244" i="15"/>
  <c r="P244" i="15"/>
  <c r="BK244" i="15"/>
  <c r="J244" i="15"/>
  <c r="BF244" i="15" s="1"/>
  <c r="BI243" i="15"/>
  <c r="BH243" i="15"/>
  <c r="BG243" i="15"/>
  <c r="BE243" i="15"/>
  <c r="T243" i="15"/>
  <c r="R243" i="15"/>
  <c r="P243" i="15"/>
  <c r="BK243" i="15"/>
  <c r="J243" i="15"/>
  <c r="BF243" i="15"/>
  <c r="BI242" i="15"/>
  <c r="BH242" i="15"/>
  <c r="BG242" i="15"/>
  <c r="BE242" i="15"/>
  <c r="T242" i="15"/>
  <c r="R242" i="15"/>
  <c r="P242" i="15"/>
  <c r="BK242" i="15"/>
  <c r="J242" i="15"/>
  <c r="BF242" i="15" s="1"/>
  <c r="BI241" i="15"/>
  <c r="BH241" i="15"/>
  <c r="BG241" i="15"/>
  <c r="BE241" i="15"/>
  <c r="T241" i="15"/>
  <c r="R241" i="15"/>
  <c r="P241" i="15"/>
  <c r="BK241" i="15"/>
  <c r="J241" i="15"/>
  <c r="BF241" i="15" s="1"/>
  <c r="BI240" i="15"/>
  <c r="BH240" i="15"/>
  <c r="BG240" i="15"/>
  <c r="BE240" i="15"/>
  <c r="T240" i="15"/>
  <c r="R240" i="15"/>
  <c r="P240" i="15"/>
  <c r="BK240" i="15"/>
  <c r="J240" i="15"/>
  <c r="BF240" i="15" s="1"/>
  <c r="BI239" i="15"/>
  <c r="BH239" i="15"/>
  <c r="BG239" i="15"/>
  <c r="BE239" i="15"/>
  <c r="T239" i="15"/>
  <c r="R239" i="15"/>
  <c r="P239" i="15"/>
  <c r="BK239" i="15"/>
  <c r="J239" i="15"/>
  <c r="BF239" i="15" s="1"/>
  <c r="BI238" i="15"/>
  <c r="BH238" i="15"/>
  <c r="BG238" i="15"/>
  <c r="BE238" i="15"/>
  <c r="T238" i="15"/>
  <c r="R238" i="15"/>
  <c r="P238" i="15"/>
  <c r="BK238" i="15"/>
  <c r="J238" i="15"/>
  <c r="BF238" i="15" s="1"/>
  <c r="BI237" i="15"/>
  <c r="BH237" i="15"/>
  <c r="BG237" i="15"/>
  <c r="BE237" i="15"/>
  <c r="T237" i="15"/>
  <c r="R237" i="15"/>
  <c r="P237" i="15"/>
  <c r="BK237" i="15"/>
  <c r="J237" i="15"/>
  <c r="BF237" i="15"/>
  <c r="BI236" i="15"/>
  <c r="BH236" i="15"/>
  <c r="BG236" i="15"/>
  <c r="BE236" i="15"/>
  <c r="T236" i="15"/>
  <c r="R236" i="15"/>
  <c r="P236" i="15"/>
  <c r="BK236" i="15"/>
  <c r="J236" i="15"/>
  <c r="BF236" i="15" s="1"/>
  <c r="BI235" i="15"/>
  <c r="BH235" i="15"/>
  <c r="BG235" i="15"/>
  <c r="BE235" i="15"/>
  <c r="T235" i="15"/>
  <c r="R235" i="15"/>
  <c r="P235" i="15"/>
  <c r="BK235" i="15"/>
  <c r="J235" i="15"/>
  <c r="BF235" i="15"/>
  <c r="BI234" i="15"/>
  <c r="BH234" i="15"/>
  <c r="BG234" i="15"/>
  <c r="BE234" i="15"/>
  <c r="T234" i="15"/>
  <c r="R234" i="15"/>
  <c r="P234" i="15"/>
  <c r="BK234" i="15"/>
  <c r="J234" i="15"/>
  <c r="BF234" i="15" s="1"/>
  <c r="BI233" i="15"/>
  <c r="BH233" i="15"/>
  <c r="BG233" i="15"/>
  <c r="BE233" i="15"/>
  <c r="T233" i="15"/>
  <c r="R233" i="15"/>
  <c r="P233" i="15"/>
  <c r="BK233" i="15"/>
  <c r="J233" i="15"/>
  <c r="BF233" i="15" s="1"/>
  <c r="BI232" i="15"/>
  <c r="BH232" i="15"/>
  <c r="BG232" i="15"/>
  <c r="BE232" i="15"/>
  <c r="T232" i="15"/>
  <c r="R232" i="15"/>
  <c r="P232" i="15"/>
  <c r="BK232" i="15"/>
  <c r="J232" i="15"/>
  <c r="BF232" i="15" s="1"/>
  <c r="BI231" i="15"/>
  <c r="BH231" i="15"/>
  <c r="BG231" i="15"/>
  <c r="BE231" i="15"/>
  <c r="T231" i="15"/>
  <c r="R231" i="15"/>
  <c r="P231" i="15"/>
  <c r="BK231" i="15"/>
  <c r="J231" i="15"/>
  <c r="BF231" i="15" s="1"/>
  <c r="BI230" i="15"/>
  <c r="BH230" i="15"/>
  <c r="BG230" i="15"/>
  <c r="BE230" i="15"/>
  <c r="T230" i="15"/>
  <c r="R230" i="15"/>
  <c r="P230" i="15"/>
  <c r="BK230" i="15"/>
  <c r="J230" i="15"/>
  <c r="BF230" i="15" s="1"/>
  <c r="BI229" i="15"/>
  <c r="BH229" i="15"/>
  <c r="BG229" i="15"/>
  <c r="BE229" i="15"/>
  <c r="T229" i="15"/>
  <c r="R229" i="15"/>
  <c r="P229" i="15"/>
  <c r="BK229" i="15"/>
  <c r="J229" i="15"/>
  <c r="BF229" i="15"/>
  <c r="BI228" i="15"/>
  <c r="BH228" i="15"/>
  <c r="BG228" i="15"/>
  <c r="BE228" i="15"/>
  <c r="T228" i="15"/>
  <c r="R228" i="15"/>
  <c r="P228" i="15"/>
  <c r="BK228" i="15"/>
  <c r="J228" i="15"/>
  <c r="BF228" i="15" s="1"/>
  <c r="BI227" i="15"/>
  <c r="BH227" i="15"/>
  <c r="BG227" i="15"/>
  <c r="BE227" i="15"/>
  <c r="T227" i="15"/>
  <c r="R227" i="15"/>
  <c r="P227" i="15"/>
  <c r="BK227" i="15"/>
  <c r="J227" i="15"/>
  <c r="BF227" i="15"/>
  <c r="BI226" i="15"/>
  <c r="BH226" i="15"/>
  <c r="BG226" i="15"/>
  <c r="BE226" i="15"/>
  <c r="T226" i="15"/>
  <c r="R226" i="15"/>
  <c r="P226" i="15"/>
  <c r="BK226" i="15"/>
  <c r="J226" i="15"/>
  <c r="BF226" i="15" s="1"/>
  <c r="BI225" i="15"/>
  <c r="BH225" i="15"/>
  <c r="BG225" i="15"/>
  <c r="BE225" i="15"/>
  <c r="T225" i="15"/>
  <c r="R225" i="15"/>
  <c r="P225" i="15"/>
  <c r="BK225" i="15"/>
  <c r="J225" i="15"/>
  <c r="BF225" i="15" s="1"/>
  <c r="BI224" i="15"/>
  <c r="BH224" i="15"/>
  <c r="BG224" i="15"/>
  <c r="BE224" i="15"/>
  <c r="T224" i="15"/>
  <c r="R224" i="15"/>
  <c r="P224" i="15"/>
  <c r="BK224" i="15"/>
  <c r="J224" i="15"/>
  <c r="BF224" i="15" s="1"/>
  <c r="BI223" i="15"/>
  <c r="BH223" i="15"/>
  <c r="BG223" i="15"/>
  <c r="BE223" i="15"/>
  <c r="T223" i="15"/>
  <c r="R223" i="15"/>
  <c r="P223" i="15"/>
  <c r="BK223" i="15"/>
  <c r="J223" i="15"/>
  <c r="BF223" i="15" s="1"/>
  <c r="BI222" i="15"/>
  <c r="BH222" i="15"/>
  <c r="BG222" i="15"/>
  <c r="BE222" i="15"/>
  <c r="T222" i="15"/>
  <c r="R222" i="15"/>
  <c r="P222" i="15"/>
  <c r="BK222" i="15"/>
  <c r="J222" i="15"/>
  <c r="BF222" i="15" s="1"/>
  <c r="BI221" i="15"/>
  <c r="BH221" i="15"/>
  <c r="BG221" i="15"/>
  <c r="BE221" i="15"/>
  <c r="T221" i="15"/>
  <c r="R221" i="15"/>
  <c r="P221" i="15"/>
  <c r="BK221" i="15"/>
  <c r="J221" i="15"/>
  <c r="BF221" i="15"/>
  <c r="BI220" i="15"/>
  <c r="BH220" i="15"/>
  <c r="BG220" i="15"/>
  <c r="BE220" i="15"/>
  <c r="T220" i="15"/>
  <c r="R220" i="15"/>
  <c r="P220" i="15"/>
  <c r="BK220" i="15"/>
  <c r="J220" i="15"/>
  <c r="BF220" i="15" s="1"/>
  <c r="BI219" i="15"/>
  <c r="BH219" i="15"/>
  <c r="BG219" i="15"/>
  <c r="BE219" i="15"/>
  <c r="T219" i="15"/>
  <c r="R219" i="15"/>
  <c r="P219" i="15"/>
  <c r="BK219" i="15"/>
  <c r="J219" i="15"/>
  <c r="BF219" i="15"/>
  <c r="BI218" i="15"/>
  <c r="BH218" i="15"/>
  <c r="BG218" i="15"/>
  <c r="BE218" i="15"/>
  <c r="T218" i="15"/>
  <c r="R218" i="15"/>
  <c r="P218" i="15"/>
  <c r="BK218" i="15"/>
  <c r="J218" i="15"/>
  <c r="BF218" i="15" s="1"/>
  <c r="BI217" i="15"/>
  <c r="BH217" i="15"/>
  <c r="BG217" i="15"/>
  <c r="BE217" i="15"/>
  <c r="T217" i="15"/>
  <c r="R217" i="15"/>
  <c r="P217" i="15"/>
  <c r="BK217" i="15"/>
  <c r="J217" i="15"/>
  <c r="BF217" i="15" s="1"/>
  <c r="BI216" i="15"/>
  <c r="BH216" i="15"/>
  <c r="BG216" i="15"/>
  <c r="BE216" i="15"/>
  <c r="T216" i="15"/>
  <c r="R216" i="15"/>
  <c r="P216" i="15"/>
  <c r="BK216" i="15"/>
  <c r="J216" i="15"/>
  <c r="BF216" i="15" s="1"/>
  <c r="BI215" i="15"/>
  <c r="BH215" i="15"/>
  <c r="BG215" i="15"/>
  <c r="BE215" i="15"/>
  <c r="T215" i="15"/>
  <c r="R215" i="15"/>
  <c r="P215" i="15"/>
  <c r="BK215" i="15"/>
  <c r="J215" i="15"/>
  <c r="BF215" i="15" s="1"/>
  <c r="BI214" i="15"/>
  <c r="BH214" i="15"/>
  <c r="BG214" i="15"/>
  <c r="BE214" i="15"/>
  <c r="T214" i="15"/>
  <c r="R214" i="15"/>
  <c r="P214" i="15"/>
  <c r="BK214" i="15"/>
  <c r="J214" i="15"/>
  <c r="BF214" i="15" s="1"/>
  <c r="BI213" i="15"/>
  <c r="BH213" i="15"/>
  <c r="BG213" i="15"/>
  <c r="BE213" i="15"/>
  <c r="T213" i="15"/>
  <c r="R213" i="15"/>
  <c r="P213" i="15"/>
  <c r="BK213" i="15"/>
  <c r="J213" i="15"/>
  <c r="BF213" i="15"/>
  <c r="BI212" i="15"/>
  <c r="BH212" i="15"/>
  <c r="BG212" i="15"/>
  <c r="BE212" i="15"/>
  <c r="T212" i="15"/>
  <c r="R212" i="15"/>
  <c r="P212" i="15"/>
  <c r="BK212" i="15"/>
  <c r="J212" i="15"/>
  <c r="BF212" i="15" s="1"/>
  <c r="BI211" i="15"/>
  <c r="BH211" i="15"/>
  <c r="BG211" i="15"/>
  <c r="BE211" i="15"/>
  <c r="T211" i="15"/>
  <c r="R211" i="15"/>
  <c r="P211" i="15"/>
  <c r="BK211" i="15"/>
  <c r="J211" i="15"/>
  <c r="BF211" i="15"/>
  <c r="BI210" i="15"/>
  <c r="BH210" i="15"/>
  <c r="BG210" i="15"/>
  <c r="BE210" i="15"/>
  <c r="T210" i="15"/>
  <c r="R210" i="15"/>
  <c r="P210" i="15"/>
  <c r="BK210" i="15"/>
  <c r="J210" i="15"/>
  <c r="BF210" i="15" s="1"/>
  <c r="BI209" i="15"/>
  <c r="BH209" i="15"/>
  <c r="BG209" i="15"/>
  <c r="BE209" i="15"/>
  <c r="T209" i="15"/>
  <c r="R209" i="15"/>
  <c r="P209" i="15"/>
  <c r="BK209" i="15"/>
  <c r="J209" i="15"/>
  <c r="BF209" i="15" s="1"/>
  <c r="BI208" i="15"/>
  <c r="BH208" i="15"/>
  <c r="BG208" i="15"/>
  <c r="BE208" i="15"/>
  <c r="T208" i="15"/>
  <c r="R208" i="15"/>
  <c r="P208" i="15"/>
  <c r="BK208" i="15"/>
  <c r="J208" i="15"/>
  <c r="BF208" i="15" s="1"/>
  <c r="BI207" i="15"/>
  <c r="BH207" i="15"/>
  <c r="BG207" i="15"/>
  <c r="BE207" i="15"/>
  <c r="T207" i="15"/>
  <c r="R207" i="15"/>
  <c r="P207" i="15"/>
  <c r="BK207" i="15"/>
  <c r="J207" i="15"/>
  <c r="BF207" i="15" s="1"/>
  <c r="BI206" i="15"/>
  <c r="BH206" i="15"/>
  <c r="BG206" i="15"/>
  <c r="BE206" i="15"/>
  <c r="T206" i="15"/>
  <c r="R206" i="15"/>
  <c r="P206" i="15"/>
  <c r="BK206" i="15"/>
  <c r="J206" i="15"/>
  <c r="BF206" i="15" s="1"/>
  <c r="BI205" i="15"/>
  <c r="BH205" i="15"/>
  <c r="BG205" i="15"/>
  <c r="BE205" i="15"/>
  <c r="T205" i="15"/>
  <c r="R205" i="15"/>
  <c r="P205" i="15"/>
  <c r="BK205" i="15"/>
  <c r="J205" i="15"/>
  <c r="BF205" i="15"/>
  <c r="BI204" i="15"/>
  <c r="BH204" i="15"/>
  <c r="BG204" i="15"/>
  <c r="BE204" i="15"/>
  <c r="T204" i="15"/>
  <c r="R204" i="15"/>
  <c r="P204" i="15"/>
  <c r="BK204" i="15"/>
  <c r="J204" i="15"/>
  <c r="BF204" i="15" s="1"/>
  <c r="BI203" i="15"/>
  <c r="BH203" i="15"/>
  <c r="BG203" i="15"/>
  <c r="BE203" i="15"/>
  <c r="T203" i="15"/>
  <c r="R203" i="15"/>
  <c r="P203" i="15"/>
  <c r="BK203" i="15"/>
  <c r="J203" i="15"/>
  <c r="BF203" i="15"/>
  <c r="BI202" i="15"/>
  <c r="BH202" i="15"/>
  <c r="BG202" i="15"/>
  <c r="BE202" i="15"/>
  <c r="T202" i="15"/>
  <c r="R202" i="15"/>
  <c r="P202" i="15"/>
  <c r="BK202" i="15"/>
  <c r="J202" i="15"/>
  <c r="BF202" i="15" s="1"/>
  <c r="BI201" i="15"/>
  <c r="BH201" i="15"/>
  <c r="BG201" i="15"/>
  <c r="BE201" i="15"/>
  <c r="T201" i="15"/>
  <c r="R201" i="15"/>
  <c r="P201" i="15"/>
  <c r="BK201" i="15"/>
  <c r="J201" i="15"/>
  <c r="BF201" i="15" s="1"/>
  <c r="BI200" i="15"/>
  <c r="BH200" i="15"/>
  <c r="BG200" i="15"/>
  <c r="BE200" i="15"/>
  <c r="T200" i="15"/>
  <c r="R200" i="15"/>
  <c r="P200" i="15"/>
  <c r="BK200" i="15"/>
  <c r="J200" i="15"/>
  <c r="BF200" i="15" s="1"/>
  <c r="BI199" i="15"/>
  <c r="BH199" i="15"/>
  <c r="BG199" i="15"/>
  <c r="BE199" i="15"/>
  <c r="T199" i="15"/>
  <c r="R199" i="15"/>
  <c r="P199" i="15"/>
  <c r="BK199" i="15"/>
  <c r="J199" i="15"/>
  <c r="BF199" i="15" s="1"/>
  <c r="BI198" i="15"/>
  <c r="BH198" i="15"/>
  <c r="BG198" i="15"/>
  <c r="BE198" i="15"/>
  <c r="T198" i="15"/>
  <c r="R198" i="15"/>
  <c r="P198" i="15"/>
  <c r="BK198" i="15"/>
  <c r="J198" i="15"/>
  <c r="BF198" i="15" s="1"/>
  <c r="BI197" i="15"/>
  <c r="BH197" i="15"/>
  <c r="BG197" i="15"/>
  <c r="BE197" i="15"/>
  <c r="T197" i="15"/>
  <c r="R197" i="15"/>
  <c r="P197" i="15"/>
  <c r="BK197" i="15"/>
  <c r="J197" i="15"/>
  <c r="BF197" i="15" s="1"/>
  <c r="BI196" i="15"/>
  <c r="BH196" i="15"/>
  <c r="BG196" i="15"/>
  <c r="BE196" i="15"/>
  <c r="T196" i="15"/>
  <c r="R196" i="15"/>
  <c r="P196" i="15"/>
  <c r="BK196" i="15"/>
  <c r="J196" i="15"/>
  <c r="BF196" i="15" s="1"/>
  <c r="BI195" i="15"/>
  <c r="BH195" i="15"/>
  <c r="BG195" i="15"/>
  <c r="BE195" i="15"/>
  <c r="T195" i="15"/>
  <c r="R195" i="15"/>
  <c r="P195" i="15"/>
  <c r="BK195" i="15"/>
  <c r="J195" i="15"/>
  <c r="BF195" i="15"/>
  <c r="BI194" i="15"/>
  <c r="BH194" i="15"/>
  <c r="BG194" i="15"/>
  <c r="BE194" i="15"/>
  <c r="T194" i="15"/>
  <c r="R194" i="15"/>
  <c r="P194" i="15"/>
  <c r="BK194" i="15"/>
  <c r="J194" i="15"/>
  <c r="BF194" i="15" s="1"/>
  <c r="BI193" i="15"/>
  <c r="BH193" i="15"/>
  <c r="BG193" i="15"/>
  <c r="BE193" i="15"/>
  <c r="T193" i="15"/>
  <c r="R193" i="15"/>
  <c r="P193" i="15"/>
  <c r="BK193" i="15"/>
  <c r="J193" i="15"/>
  <c r="BF193" i="15" s="1"/>
  <c r="BI192" i="15"/>
  <c r="BH192" i="15"/>
  <c r="BG192" i="15"/>
  <c r="BE192" i="15"/>
  <c r="T192" i="15"/>
  <c r="R192" i="15"/>
  <c r="P192" i="15"/>
  <c r="BK192" i="15"/>
  <c r="J192" i="15"/>
  <c r="BF192" i="15" s="1"/>
  <c r="BI191" i="15"/>
  <c r="BH191" i="15"/>
  <c r="BG191" i="15"/>
  <c r="BE191" i="15"/>
  <c r="T191" i="15"/>
  <c r="R191" i="15"/>
  <c r="P191" i="15"/>
  <c r="BK191" i="15"/>
  <c r="J191" i="15"/>
  <c r="BF191" i="15" s="1"/>
  <c r="BI190" i="15"/>
  <c r="BH190" i="15"/>
  <c r="BG190" i="15"/>
  <c r="BE190" i="15"/>
  <c r="T190" i="15"/>
  <c r="R190" i="15"/>
  <c r="P190" i="15"/>
  <c r="BK190" i="15"/>
  <c r="J190" i="15"/>
  <c r="BF190" i="15" s="1"/>
  <c r="BI189" i="15"/>
  <c r="BH189" i="15"/>
  <c r="BG189" i="15"/>
  <c r="BE189" i="15"/>
  <c r="T189" i="15"/>
  <c r="R189" i="15"/>
  <c r="P189" i="15"/>
  <c r="BK189" i="15"/>
  <c r="J189" i="15"/>
  <c r="BF189" i="15"/>
  <c r="BI188" i="15"/>
  <c r="BH188" i="15"/>
  <c r="BG188" i="15"/>
  <c r="BE188" i="15"/>
  <c r="T188" i="15"/>
  <c r="R188" i="15"/>
  <c r="P188" i="15"/>
  <c r="BK188" i="15"/>
  <c r="J188" i="15"/>
  <c r="BF188" i="15" s="1"/>
  <c r="BI187" i="15"/>
  <c r="BH187" i="15"/>
  <c r="BG187" i="15"/>
  <c r="BE187" i="15"/>
  <c r="T187" i="15"/>
  <c r="R187" i="15"/>
  <c r="P187" i="15"/>
  <c r="BK187" i="15"/>
  <c r="J187" i="15"/>
  <c r="BF187" i="15"/>
  <c r="BI186" i="15"/>
  <c r="BH186" i="15"/>
  <c r="BG186" i="15"/>
  <c r="BE186" i="15"/>
  <c r="T186" i="15"/>
  <c r="R186" i="15"/>
  <c r="P186" i="15"/>
  <c r="BK186" i="15"/>
  <c r="J186" i="15"/>
  <c r="BF186" i="15" s="1"/>
  <c r="BI185" i="15"/>
  <c r="BH185" i="15"/>
  <c r="BG185" i="15"/>
  <c r="BE185" i="15"/>
  <c r="T185" i="15"/>
  <c r="R185" i="15"/>
  <c r="P185" i="15"/>
  <c r="BK185" i="15"/>
  <c r="J185" i="15"/>
  <c r="BF185" i="15" s="1"/>
  <c r="BI184" i="15"/>
  <c r="BH184" i="15"/>
  <c r="BG184" i="15"/>
  <c r="BE184" i="15"/>
  <c r="T184" i="15"/>
  <c r="R184" i="15"/>
  <c r="P184" i="15"/>
  <c r="BK184" i="15"/>
  <c r="J184" i="15"/>
  <c r="BF184" i="15" s="1"/>
  <c r="BI183" i="15"/>
  <c r="BH183" i="15"/>
  <c r="BG183" i="15"/>
  <c r="BE183" i="15"/>
  <c r="T183" i="15"/>
  <c r="R183" i="15"/>
  <c r="P183" i="15"/>
  <c r="BK183" i="15"/>
  <c r="J183" i="15"/>
  <c r="BF183" i="15" s="1"/>
  <c r="BI182" i="15"/>
  <c r="BH182" i="15"/>
  <c r="BG182" i="15"/>
  <c r="BE182" i="15"/>
  <c r="T182" i="15"/>
  <c r="R182" i="15"/>
  <c r="P182" i="15"/>
  <c r="BK182" i="15"/>
  <c r="J182" i="15"/>
  <c r="BF182" i="15" s="1"/>
  <c r="BI181" i="15"/>
  <c r="BH181" i="15"/>
  <c r="BG181" i="15"/>
  <c r="BE181" i="15"/>
  <c r="T181" i="15"/>
  <c r="R181" i="15"/>
  <c r="P181" i="15"/>
  <c r="BK181" i="15"/>
  <c r="J181" i="15"/>
  <c r="BF181" i="15" s="1"/>
  <c r="BI180" i="15"/>
  <c r="BH180" i="15"/>
  <c r="BG180" i="15"/>
  <c r="BE180" i="15"/>
  <c r="T180" i="15"/>
  <c r="R180" i="15"/>
  <c r="P180" i="15"/>
  <c r="BK180" i="15"/>
  <c r="J180" i="15"/>
  <c r="BF180" i="15" s="1"/>
  <c r="BI179" i="15"/>
  <c r="BH179" i="15"/>
  <c r="BG179" i="15"/>
  <c r="BE179" i="15"/>
  <c r="T179" i="15"/>
  <c r="R179" i="15"/>
  <c r="P179" i="15"/>
  <c r="BK179" i="15"/>
  <c r="J179" i="15"/>
  <c r="BF179" i="15"/>
  <c r="BI178" i="15"/>
  <c r="BH178" i="15"/>
  <c r="BG178" i="15"/>
  <c r="BE178" i="15"/>
  <c r="T178" i="15"/>
  <c r="R178" i="15"/>
  <c r="P178" i="15"/>
  <c r="BK178" i="15"/>
  <c r="J178" i="15"/>
  <c r="BF178" i="15" s="1"/>
  <c r="BI177" i="15"/>
  <c r="BH177" i="15"/>
  <c r="BG177" i="15"/>
  <c r="BE177" i="15"/>
  <c r="T177" i="15"/>
  <c r="R177" i="15"/>
  <c r="P177" i="15"/>
  <c r="BK177" i="15"/>
  <c r="J177" i="15"/>
  <c r="BF177" i="15" s="1"/>
  <c r="BI176" i="15"/>
  <c r="BH176" i="15"/>
  <c r="BG176" i="15"/>
  <c r="BE176" i="15"/>
  <c r="T176" i="15"/>
  <c r="R176" i="15"/>
  <c r="P176" i="15"/>
  <c r="BK176" i="15"/>
  <c r="J176" i="15"/>
  <c r="BF176" i="15"/>
  <c r="BI175" i="15"/>
  <c r="BH175" i="15"/>
  <c r="BG175" i="15"/>
  <c r="BE175" i="15"/>
  <c r="T175" i="15"/>
  <c r="R175" i="15"/>
  <c r="P175" i="15"/>
  <c r="BK175" i="15"/>
  <c r="J175" i="15"/>
  <c r="BF175" i="15" s="1"/>
  <c r="BI174" i="15"/>
  <c r="BH174" i="15"/>
  <c r="BG174" i="15"/>
  <c r="BE174" i="15"/>
  <c r="T174" i="15"/>
  <c r="R174" i="15"/>
  <c r="P174" i="15"/>
  <c r="BK174" i="15"/>
  <c r="J174" i="15"/>
  <c r="BF174" i="15"/>
  <c r="BI173" i="15"/>
  <c r="BH173" i="15"/>
  <c r="BG173" i="15"/>
  <c r="BE173" i="15"/>
  <c r="T173" i="15"/>
  <c r="R173" i="15"/>
  <c r="P173" i="15"/>
  <c r="BK173" i="15"/>
  <c r="J173" i="15"/>
  <c r="BF173" i="15" s="1"/>
  <c r="BI172" i="15"/>
  <c r="BH172" i="15"/>
  <c r="BG172" i="15"/>
  <c r="BE172" i="15"/>
  <c r="T172" i="15"/>
  <c r="R172" i="15"/>
  <c r="P172" i="15"/>
  <c r="BK172" i="15"/>
  <c r="J172" i="15"/>
  <c r="BF172" i="15"/>
  <c r="BI171" i="15"/>
  <c r="BH171" i="15"/>
  <c r="BG171" i="15"/>
  <c r="BE171" i="15"/>
  <c r="T171" i="15"/>
  <c r="R171" i="15"/>
  <c r="P171" i="15"/>
  <c r="BK171" i="15"/>
  <c r="J171" i="15"/>
  <c r="BF171" i="15" s="1"/>
  <c r="BI170" i="15"/>
  <c r="BH170" i="15"/>
  <c r="BG170" i="15"/>
  <c r="BE170" i="15"/>
  <c r="T170" i="15"/>
  <c r="R170" i="15"/>
  <c r="P170" i="15"/>
  <c r="BK170" i="15"/>
  <c r="J170" i="15"/>
  <c r="BF170" i="15"/>
  <c r="BI169" i="15"/>
  <c r="BH169" i="15"/>
  <c r="BG169" i="15"/>
  <c r="BE169" i="15"/>
  <c r="T169" i="15"/>
  <c r="R169" i="15"/>
  <c r="P169" i="15"/>
  <c r="BK169" i="15"/>
  <c r="J169" i="15"/>
  <c r="BF169" i="15" s="1"/>
  <c r="BI168" i="15"/>
  <c r="BH168" i="15"/>
  <c r="BG168" i="15"/>
  <c r="BE168" i="15"/>
  <c r="T168" i="15"/>
  <c r="R168" i="15"/>
  <c r="P168" i="15"/>
  <c r="BK168" i="15"/>
  <c r="J168" i="15"/>
  <c r="BF168" i="15"/>
  <c r="BI167" i="15"/>
  <c r="BH167" i="15"/>
  <c r="BG167" i="15"/>
  <c r="BE167" i="15"/>
  <c r="T167" i="15"/>
  <c r="R167" i="15"/>
  <c r="P167" i="15"/>
  <c r="BK167" i="15"/>
  <c r="J167" i="15"/>
  <c r="BF167" i="15" s="1"/>
  <c r="BI166" i="15"/>
  <c r="BH166" i="15"/>
  <c r="BG166" i="15"/>
  <c r="BE166" i="15"/>
  <c r="T166" i="15"/>
  <c r="R166" i="15"/>
  <c r="P166" i="15"/>
  <c r="BK166" i="15"/>
  <c r="J166" i="15"/>
  <c r="BF166" i="15"/>
  <c r="BI165" i="15"/>
  <c r="BH165" i="15"/>
  <c r="BG165" i="15"/>
  <c r="BE165" i="15"/>
  <c r="T165" i="15"/>
  <c r="R165" i="15"/>
  <c r="P165" i="15"/>
  <c r="BK165" i="15"/>
  <c r="J165" i="15"/>
  <c r="BF165" i="15" s="1"/>
  <c r="BI164" i="15"/>
  <c r="BH164" i="15"/>
  <c r="BG164" i="15"/>
  <c r="BE164" i="15"/>
  <c r="T164" i="15"/>
  <c r="R164" i="15"/>
  <c r="P164" i="15"/>
  <c r="BK164" i="15"/>
  <c r="J164" i="15"/>
  <c r="BF164" i="15"/>
  <c r="BI163" i="15"/>
  <c r="BH163" i="15"/>
  <c r="BG163" i="15"/>
  <c r="BE163" i="15"/>
  <c r="T163" i="15"/>
  <c r="R163" i="15"/>
  <c r="P163" i="15"/>
  <c r="BK163" i="15"/>
  <c r="J163" i="15"/>
  <c r="BF163" i="15" s="1"/>
  <c r="BI162" i="15"/>
  <c r="BH162" i="15"/>
  <c r="BG162" i="15"/>
  <c r="BE162" i="15"/>
  <c r="T162" i="15"/>
  <c r="R162" i="15"/>
  <c r="P162" i="15"/>
  <c r="BK162" i="15"/>
  <c r="J162" i="15"/>
  <c r="BF162" i="15"/>
  <c r="BI161" i="15"/>
  <c r="BH161" i="15"/>
  <c r="BG161" i="15"/>
  <c r="BE161" i="15"/>
  <c r="T161" i="15"/>
  <c r="R161" i="15"/>
  <c r="P161" i="15"/>
  <c r="BK161" i="15"/>
  <c r="J161" i="15"/>
  <c r="BF161" i="15" s="1"/>
  <c r="BI160" i="15"/>
  <c r="BH160" i="15"/>
  <c r="BG160" i="15"/>
  <c r="BE160" i="15"/>
  <c r="T160" i="15"/>
  <c r="R160" i="15"/>
  <c r="P160" i="15"/>
  <c r="BK160" i="15"/>
  <c r="J160" i="15"/>
  <c r="BF160" i="15"/>
  <c r="BI159" i="15"/>
  <c r="BH159" i="15"/>
  <c r="BG159" i="15"/>
  <c r="BE159" i="15"/>
  <c r="T159" i="15"/>
  <c r="R159" i="15"/>
  <c r="P159" i="15"/>
  <c r="BK159" i="15"/>
  <c r="J159" i="15"/>
  <c r="BF159" i="15" s="1"/>
  <c r="BI158" i="15"/>
  <c r="BH158" i="15"/>
  <c r="BG158" i="15"/>
  <c r="BE158" i="15"/>
  <c r="T158" i="15"/>
  <c r="R158" i="15"/>
  <c r="P158" i="15"/>
  <c r="BK158" i="15"/>
  <c r="J158" i="15"/>
  <c r="BF158" i="15"/>
  <c r="BI157" i="15"/>
  <c r="BH157" i="15"/>
  <c r="BG157" i="15"/>
  <c r="BE157" i="15"/>
  <c r="T157" i="15"/>
  <c r="R157" i="15"/>
  <c r="P157" i="15"/>
  <c r="BK157" i="15"/>
  <c r="J157" i="15"/>
  <c r="BF157" i="15" s="1"/>
  <c r="BI156" i="15"/>
  <c r="BH156" i="15"/>
  <c r="BG156" i="15"/>
  <c r="BE156" i="15"/>
  <c r="T156" i="15"/>
  <c r="R156" i="15"/>
  <c r="P156" i="15"/>
  <c r="BK156" i="15"/>
  <c r="J156" i="15"/>
  <c r="BF156" i="15"/>
  <c r="BI155" i="15"/>
  <c r="BH155" i="15"/>
  <c r="BG155" i="15"/>
  <c r="BE155" i="15"/>
  <c r="T155" i="15"/>
  <c r="R155" i="15"/>
  <c r="P155" i="15"/>
  <c r="BK155" i="15"/>
  <c r="J155" i="15"/>
  <c r="BF155" i="15" s="1"/>
  <c r="BI154" i="15"/>
  <c r="BH154" i="15"/>
  <c r="BG154" i="15"/>
  <c r="BE154" i="15"/>
  <c r="T154" i="15"/>
  <c r="R154" i="15"/>
  <c r="P154" i="15"/>
  <c r="BK154" i="15"/>
  <c r="J154" i="15"/>
  <c r="BF154" i="15"/>
  <c r="BI153" i="15"/>
  <c r="BH153" i="15"/>
  <c r="BG153" i="15"/>
  <c r="BE153" i="15"/>
  <c r="T153" i="15"/>
  <c r="R153" i="15"/>
  <c r="P153" i="15"/>
  <c r="BK153" i="15"/>
  <c r="J153" i="15"/>
  <c r="BF153" i="15" s="1"/>
  <c r="BI152" i="15"/>
  <c r="BH152" i="15"/>
  <c r="BG152" i="15"/>
  <c r="BE152" i="15"/>
  <c r="T152" i="15"/>
  <c r="R152" i="15"/>
  <c r="P152" i="15"/>
  <c r="BK152" i="15"/>
  <c r="J152" i="15"/>
  <c r="BF152" i="15"/>
  <c r="BI151" i="15"/>
  <c r="BH151" i="15"/>
  <c r="BG151" i="15"/>
  <c r="BE151" i="15"/>
  <c r="T151" i="15"/>
  <c r="R151" i="15"/>
  <c r="P151" i="15"/>
  <c r="BK151" i="15"/>
  <c r="J151" i="15"/>
  <c r="BF151" i="15"/>
  <c r="BI150" i="15"/>
  <c r="BH150" i="15"/>
  <c r="BG150" i="15"/>
  <c r="BE150" i="15"/>
  <c r="T150" i="15"/>
  <c r="R150" i="15"/>
  <c r="P150" i="15"/>
  <c r="BK150" i="15"/>
  <c r="J150" i="15"/>
  <c r="BF150" i="15"/>
  <c r="BI149" i="15"/>
  <c r="BH149" i="15"/>
  <c r="BG149" i="15"/>
  <c r="BE149" i="15"/>
  <c r="T149" i="15"/>
  <c r="R149" i="15"/>
  <c r="P149" i="15"/>
  <c r="BK149" i="15"/>
  <c r="J149" i="15"/>
  <c r="BF149" i="15"/>
  <c r="BI148" i="15"/>
  <c r="BH148" i="15"/>
  <c r="BG148" i="15"/>
  <c r="BE148" i="15"/>
  <c r="T148" i="15"/>
  <c r="R148" i="15"/>
  <c r="P148" i="15"/>
  <c r="BK148" i="15"/>
  <c r="J148" i="15"/>
  <c r="BF148" i="15"/>
  <c r="BI147" i="15"/>
  <c r="BH147" i="15"/>
  <c r="BG147" i="15"/>
  <c r="BE147" i="15"/>
  <c r="T147" i="15"/>
  <c r="R147" i="15"/>
  <c r="P147" i="15"/>
  <c r="BK147" i="15"/>
  <c r="J147" i="15"/>
  <c r="BF147" i="15"/>
  <c r="BI146" i="15"/>
  <c r="BH146" i="15"/>
  <c r="BG146" i="15"/>
  <c r="BE146" i="15"/>
  <c r="T146" i="15"/>
  <c r="R146" i="15"/>
  <c r="P146" i="15"/>
  <c r="BK146" i="15"/>
  <c r="J146" i="15"/>
  <c r="BF146" i="15"/>
  <c r="BI145" i="15"/>
  <c r="BH145" i="15"/>
  <c r="BG145" i="15"/>
  <c r="BE145" i="15"/>
  <c r="T145" i="15"/>
  <c r="R145" i="15"/>
  <c r="P145" i="15"/>
  <c r="BK145" i="15"/>
  <c r="J145" i="15"/>
  <c r="BF145" i="15"/>
  <c r="BI144" i="15"/>
  <c r="BH144" i="15"/>
  <c r="BG144" i="15"/>
  <c r="BE144" i="15"/>
  <c r="T144" i="15"/>
  <c r="R144" i="15"/>
  <c r="P144" i="15"/>
  <c r="BK144" i="15"/>
  <c r="J144" i="15"/>
  <c r="BF144" i="15"/>
  <c r="BI143" i="15"/>
  <c r="BH143" i="15"/>
  <c r="BG143" i="15"/>
  <c r="BE143" i="15"/>
  <c r="T143" i="15"/>
  <c r="R143" i="15"/>
  <c r="P143" i="15"/>
  <c r="BK143" i="15"/>
  <c r="J143" i="15"/>
  <c r="BF143" i="15"/>
  <c r="BI142" i="15"/>
  <c r="BH142" i="15"/>
  <c r="BG142" i="15"/>
  <c r="BE142" i="15"/>
  <c r="T142" i="15"/>
  <c r="R142" i="15"/>
  <c r="P142" i="15"/>
  <c r="BK142" i="15"/>
  <c r="J142" i="15"/>
  <c r="BF142" i="15"/>
  <c r="BI141" i="15"/>
  <c r="BH141" i="15"/>
  <c r="BG141" i="15"/>
  <c r="BE141" i="15"/>
  <c r="T141" i="15"/>
  <c r="R141" i="15"/>
  <c r="P141" i="15"/>
  <c r="BK141" i="15"/>
  <c r="J141" i="15"/>
  <c r="BF141" i="15"/>
  <c r="BI140" i="15"/>
  <c r="BH140" i="15"/>
  <c r="BG140" i="15"/>
  <c r="BE140" i="15"/>
  <c r="T140" i="15"/>
  <c r="R140" i="15"/>
  <c r="P140" i="15"/>
  <c r="BK140" i="15"/>
  <c r="J140" i="15"/>
  <c r="BF140" i="15"/>
  <c r="BI139" i="15"/>
  <c r="BH139" i="15"/>
  <c r="BG139" i="15"/>
  <c r="BE139" i="15"/>
  <c r="T139" i="15"/>
  <c r="R139" i="15"/>
  <c r="P139" i="15"/>
  <c r="BK139" i="15"/>
  <c r="J139" i="15"/>
  <c r="BF139" i="15"/>
  <c r="BI138" i="15"/>
  <c r="BH138" i="15"/>
  <c r="BG138" i="15"/>
  <c r="BE138" i="15"/>
  <c r="T138" i="15"/>
  <c r="R138" i="15"/>
  <c r="P138" i="15"/>
  <c r="BK138" i="15"/>
  <c r="J138" i="15"/>
  <c r="BF138" i="15"/>
  <c r="BI137" i="15"/>
  <c r="BH137" i="15"/>
  <c r="BG137" i="15"/>
  <c r="BE137" i="15"/>
  <c r="T137" i="15"/>
  <c r="R137" i="15"/>
  <c r="P137" i="15"/>
  <c r="BK137" i="15"/>
  <c r="J137" i="15"/>
  <c r="BF137" i="15"/>
  <c r="BI136" i="15"/>
  <c r="BH136" i="15"/>
  <c r="BG136" i="15"/>
  <c r="BE136" i="15"/>
  <c r="T136" i="15"/>
  <c r="R136" i="15"/>
  <c r="P136" i="15"/>
  <c r="BK136" i="15"/>
  <c r="J136" i="15"/>
  <c r="BF136" i="15"/>
  <c r="BI135" i="15"/>
  <c r="BH135" i="15"/>
  <c r="BG135" i="15"/>
  <c r="BE135" i="15"/>
  <c r="T135" i="15"/>
  <c r="R135" i="15"/>
  <c r="P135" i="15"/>
  <c r="BK135" i="15"/>
  <c r="J135" i="15"/>
  <c r="BF135" i="15"/>
  <c r="BI134" i="15"/>
  <c r="BH134" i="15"/>
  <c r="BG134" i="15"/>
  <c r="BE134" i="15"/>
  <c r="T134" i="15"/>
  <c r="R134" i="15"/>
  <c r="P134" i="15"/>
  <c r="BK134" i="15"/>
  <c r="J134" i="15"/>
  <c r="BF134" i="15"/>
  <c r="BI133" i="15"/>
  <c r="BH133" i="15"/>
  <c r="BG133" i="15"/>
  <c r="BE133" i="15"/>
  <c r="T133" i="15"/>
  <c r="R133" i="15"/>
  <c r="P133" i="15"/>
  <c r="BK133" i="15"/>
  <c r="J133" i="15"/>
  <c r="BF133" i="15"/>
  <c r="BI132" i="15"/>
  <c r="BH132" i="15"/>
  <c r="BG132" i="15"/>
  <c r="BE132" i="15"/>
  <c r="T132" i="15"/>
  <c r="R132" i="15"/>
  <c r="P132" i="15"/>
  <c r="BK132" i="15"/>
  <c r="J132" i="15"/>
  <c r="BF132" i="15"/>
  <c r="BI131" i="15"/>
  <c r="BH131" i="15"/>
  <c r="BG131" i="15"/>
  <c r="BE131" i="15"/>
  <c r="T131" i="15"/>
  <c r="R131" i="15"/>
  <c r="P131" i="15"/>
  <c r="BK131" i="15"/>
  <c r="J131" i="15"/>
  <c r="BF131" i="15"/>
  <c r="BI130" i="15"/>
  <c r="BH130" i="15"/>
  <c r="BG130" i="15"/>
  <c r="BE130" i="15"/>
  <c r="T130" i="15"/>
  <c r="R130" i="15"/>
  <c r="P130" i="15"/>
  <c r="BK130" i="15"/>
  <c r="J130" i="15"/>
  <c r="BF130" i="15"/>
  <c r="BI129" i="15"/>
  <c r="BH129" i="15"/>
  <c r="BG129" i="15"/>
  <c r="BE129" i="15"/>
  <c r="T129" i="15"/>
  <c r="R129" i="15"/>
  <c r="P129" i="15"/>
  <c r="BK129" i="15"/>
  <c r="J129" i="15"/>
  <c r="BF129" i="15"/>
  <c r="BI128" i="15"/>
  <c r="BH128" i="15"/>
  <c r="BG128" i="15"/>
  <c r="BE128" i="15"/>
  <c r="T128" i="15"/>
  <c r="R128" i="15"/>
  <c r="P128" i="15"/>
  <c r="BK128" i="15"/>
  <c r="J128" i="15"/>
  <c r="BF128" i="15"/>
  <c r="BI127" i="15"/>
  <c r="BH127" i="15"/>
  <c r="BG127" i="15"/>
  <c r="BE127" i="15"/>
  <c r="T127" i="15"/>
  <c r="R127" i="15"/>
  <c r="P127" i="15"/>
  <c r="BK127" i="15"/>
  <c r="J127" i="15"/>
  <c r="BF127" i="15"/>
  <c r="BI126" i="15"/>
  <c r="BH126" i="15"/>
  <c r="BG126" i="15"/>
  <c r="BE126" i="15"/>
  <c r="T126" i="15"/>
  <c r="R126" i="15"/>
  <c r="P126" i="15"/>
  <c r="BK126" i="15"/>
  <c r="J126" i="15"/>
  <c r="BF126" i="15" s="1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J17" i="15"/>
  <c r="J12" i="15"/>
  <c r="E7" i="15"/>
  <c r="E85" i="15" s="1"/>
  <c r="E113" i="15"/>
  <c r="J37" i="14"/>
  <c r="J36" i="14"/>
  <c r="AY107" i="1"/>
  <c r="J35" i="14"/>
  <c r="AX107" i="1" s="1"/>
  <c r="BI184" i="14"/>
  <c r="BH184" i="14"/>
  <c r="BG184" i="14"/>
  <c r="BE184" i="14"/>
  <c r="T184" i="14"/>
  <c r="R184" i="14"/>
  <c r="P184" i="14"/>
  <c r="BK184" i="14"/>
  <c r="J184" i="14"/>
  <c r="BF184" i="14"/>
  <c r="BI183" i="14"/>
  <c r="BH183" i="14"/>
  <c r="BG183" i="14"/>
  <c r="BE183" i="14"/>
  <c r="T183" i="14"/>
  <c r="R183" i="14"/>
  <c r="P183" i="14"/>
  <c r="BK183" i="14"/>
  <c r="J183" i="14"/>
  <c r="BF183" i="14" s="1"/>
  <c r="BI182" i="14"/>
  <c r="BH182" i="14"/>
  <c r="BG182" i="14"/>
  <c r="BE182" i="14"/>
  <c r="T182" i="14"/>
  <c r="R182" i="14"/>
  <c r="P182" i="14"/>
  <c r="BK182" i="14"/>
  <c r="J182" i="14"/>
  <c r="BF182" i="14"/>
  <c r="BI181" i="14"/>
  <c r="BH181" i="14"/>
  <c r="BG181" i="14"/>
  <c r="BE181" i="14"/>
  <c r="T181" i="14"/>
  <c r="R181" i="14"/>
  <c r="P181" i="14"/>
  <c r="BK181" i="14"/>
  <c r="J181" i="14"/>
  <c r="BF181" i="14" s="1"/>
  <c r="BI180" i="14"/>
  <c r="BH180" i="14"/>
  <c r="BG180" i="14"/>
  <c r="BE180" i="14"/>
  <c r="T180" i="14"/>
  <c r="R180" i="14"/>
  <c r="P180" i="14"/>
  <c r="BK180" i="14"/>
  <c r="J180" i="14"/>
  <c r="BF180" i="14"/>
  <c r="BI179" i="14"/>
  <c r="BH179" i="14"/>
  <c r="BG179" i="14"/>
  <c r="BE179" i="14"/>
  <c r="T179" i="14"/>
  <c r="R179" i="14"/>
  <c r="P179" i="14"/>
  <c r="BK179" i="14"/>
  <c r="J179" i="14"/>
  <c r="BF179" i="14" s="1"/>
  <c r="BI178" i="14"/>
  <c r="BH178" i="14"/>
  <c r="BG178" i="14"/>
  <c r="BE178" i="14"/>
  <c r="T178" i="14"/>
  <c r="R178" i="14"/>
  <c r="P178" i="14"/>
  <c r="BK178" i="14"/>
  <c r="J178" i="14"/>
  <c r="BF178" i="14"/>
  <c r="BI177" i="14"/>
  <c r="BH177" i="14"/>
  <c r="BG177" i="14"/>
  <c r="BE177" i="14"/>
  <c r="T177" i="14"/>
  <c r="R177" i="14"/>
  <c r="P177" i="14"/>
  <c r="BK177" i="14"/>
  <c r="J177" i="14"/>
  <c r="BF177" i="14" s="1"/>
  <c r="BI176" i="14"/>
  <c r="BH176" i="14"/>
  <c r="BG176" i="14"/>
  <c r="BE176" i="14"/>
  <c r="T176" i="14"/>
  <c r="R176" i="14"/>
  <c r="P176" i="14"/>
  <c r="BK176" i="14"/>
  <c r="J176" i="14"/>
  <c r="BF176" i="14"/>
  <c r="BI175" i="14"/>
  <c r="BH175" i="14"/>
  <c r="BG175" i="14"/>
  <c r="BE175" i="14"/>
  <c r="T175" i="14"/>
  <c r="R175" i="14"/>
  <c r="P175" i="14"/>
  <c r="BK175" i="14"/>
  <c r="J175" i="14"/>
  <c r="BF175" i="14" s="1"/>
  <c r="BI174" i="14"/>
  <c r="BH174" i="14"/>
  <c r="BG174" i="14"/>
  <c r="BE174" i="14"/>
  <c r="T174" i="14"/>
  <c r="R174" i="14"/>
  <c r="P174" i="14"/>
  <c r="BK174" i="14"/>
  <c r="J174" i="14"/>
  <c r="BF174" i="14"/>
  <c r="BI173" i="14"/>
  <c r="BH173" i="14"/>
  <c r="BG173" i="14"/>
  <c r="BE173" i="14"/>
  <c r="T173" i="14"/>
  <c r="R173" i="14"/>
  <c r="P173" i="14"/>
  <c r="BK173" i="14"/>
  <c r="J173" i="14"/>
  <c r="BF173" i="14" s="1"/>
  <c r="BI172" i="14"/>
  <c r="BH172" i="14"/>
  <c r="BG172" i="14"/>
  <c r="BE172" i="14"/>
  <c r="T172" i="14"/>
  <c r="R172" i="14"/>
  <c r="P172" i="14"/>
  <c r="BK172" i="14"/>
  <c r="J172" i="14"/>
  <c r="BF172" i="14"/>
  <c r="BI171" i="14"/>
  <c r="BH171" i="14"/>
  <c r="BG171" i="14"/>
  <c r="BE171" i="14"/>
  <c r="T171" i="14"/>
  <c r="R171" i="14"/>
  <c r="P171" i="14"/>
  <c r="BK171" i="14"/>
  <c r="J171" i="14"/>
  <c r="BF171" i="14" s="1"/>
  <c r="BI170" i="14"/>
  <c r="BH170" i="14"/>
  <c r="BG170" i="14"/>
  <c r="BE170" i="14"/>
  <c r="T170" i="14"/>
  <c r="R170" i="14"/>
  <c r="P170" i="14"/>
  <c r="BK170" i="14"/>
  <c r="J170" i="14"/>
  <c r="BF170" i="14"/>
  <c r="BI169" i="14"/>
  <c r="BH169" i="14"/>
  <c r="BG169" i="14"/>
  <c r="BE169" i="14"/>
  <c r="T169" i="14"/>
  <c r="R169" i="14"/>
  <c r="P169" i="14"/>
  <c r="BK169" i="14"/>
  <c r="J169" i="14"/>
  <c r="BF169" i="14" s="1"/>
  <c r="BI168" i="14"/>
  <c r="BH168" i="14"/>
  <c r="BG168" i="14"/>
  <c r="BE168" i="14"/>
  <c r="T168" i="14"/>
  <c r="R168" i="14"/>
  <c r="P168" i="14"/>
  <c r="BK168" i="14"/>
  <c r="J168" i="14"/>
  <c r="BF168" i="14"/>
  <c r="BI167" i="14"/>
  <c r="BH167" i="14"/>
  <c r="BG167" i="14"/>
  <c r="BE167" i="14"/>
  <c r="T167" i="14"/>
  <c r="R167" i="14"/>
  <c r="P167" i="14"/>
  <c r="BK167" i="14"/>
  <c r="J167" i="14"/>
  <c r="BF167" i="14" s="1"/>
  <c r="BI166" i="14"/>
  <c r="BH166" i="14"/>
  <c r="BG166" i="14"/>
  <c r="BE166" i="14"/>
  <c r="T166" i="14"/>
  <c r="R166" i="14"/>
  <c r="P166" i="14"/>
  <c r="BK166" i="14"/>
  <c r="J166" i="14"/>
  <c r="BF166" i="14"/>
  <c r="BI165" i="14"/>
  <c r="BH165" i="14"/>
  <c r="BG165" i="14"/>
  <c r="BE165" i="14"/>
  <c r="T165" i="14"/>
  <c r="R165" i="14"/>
  <c r="P165" i="14"/>
  <c r="BK165" i="14"/>
  <c r="J165" i="14"/>
  <c r="BF165" i="14" s="1"/>
  <c r="BI164" i="14"/>
  <c r="BH164" i="14"/>
  <c r="BG164" i="14"/>
  <c r="BE164" i="14"/>
  <c r="T164" i="14"/>
  <c r="R164" i="14"/>
  <c r="P164" i="14"/>
  <c r="BK164" i="14"/>
  <c r="J164" i="14"/>
  <c r="BF164" i="14"/>
  <c r="BI163" i="14"/>
  <c r="BH163" i="14"/>
  <c r="BG163" i="14"/>
  <c r="BE163" i="14"/>
  <c r="T163" i="14"/>
  <c r="R163" i="14"/>
  <c r="P163" i="14"/>
  <c r="BK163" i="14"/>
  <c r="J163" i="14"/>
  <c r="BF163" i="14" s="1"/>
  <c r="BI162" i="14"/>
  <c r="BH162" i="14"/>
  <c r="BG162" i="14"/>
  <c r="BE162" i="14"/>
  <c r="T162" i="14"/>
  <c r="R162" i="14"/>
  <c r="P162" i="14"/>
  <c r="BK162" i="14"/>
  <c r="J162" i="14"/>
  <c r="BF162" i="14"/>
  <c r="BI161" i="14"/>
  <c r="BH161" i="14"/>
  <c r="BG161" i="14"/>
  <c r="BE161" i="14"/>
  <c r="T161" i="14"/>
  <c r="R161" i="14"/>
  <c r="P161" i="14"/>
  <c r="BK161" i="14"/>
  <c r="J161" i="14"/>
  <c r="BF161" i="14" s="1"/>
  <c r="BI160" i="14"/>
  <c r="BH160" i="14"/>
  <c r="BG160" i="14"/>
  <c r="BE160" i="14"/>
  <c r="T160" i="14"/>
  <c r="R160" i="14"/>
  <c r="P160" i="14"/>
  <c r="BK160" i="14"/>
  <c r="J160" i="14"/>
  <c r="BF160" i="14"/>
  <c r="BI159" i="14"/>
  <c r="BH159" i="14"/>
  <c r="BG159" i="14"/>
  <c r="BE159" i="14"/>
  <c r="T159" i="14"/>
  <c r="R159" i="14"/>
  <c r="P159" i="14"/>
  <c r="BK159" i="14"/>
  <c r="J159" i="14"/>
  <c r="BF159" i="14" s="1"/>
  <c r="BI158" i="14"/>
  <c r="BH158" i="14"/>
  <c r="BG158" i="14"/>
  <c r="BE158" i="14"/>
  <c r="T158" i="14"/>
  <c r="R158" i="14"/>
  <c r="P158" i="14"/>
  <c r="BK158" i="14"/>
  <c r="J158" i="14"/>
  <c r="BF158" i="14"/>
  <c r="BI157" i="14"/>
  <c r="BH157" i="14"/>
  <c r="BG157" i="14"/>
  <c r="BE157" i="14"/>
  <c r="T157" i="14"/>
  <c r="R157" i="14"/>
  <c r="P157" i="14"/>
  <c r="BK157" i="14"/>
  <c r="J157" i="14"/>
  <c r="BF157" i="14" s="1"/>
  <c r="BI156" i="14"/>
  <c r="BH156" i="14"/>
  <c r="BG156" i="14"/>
  <c r="BE156" i="14"/>
  <c r="T156" i="14"/>
  <c r="R156" i="14"/>
  <c r="P156" i="14"/>
  <c r="BK156" i="14"/>
  <c r="J156" i="14"/>
  <c r="BF156" i="14"/>
  <c r="BI155" i="14"/>
  <c r="BH155" i="14"/>
  <c r="BG155" i="14"/>
  <c r="BE155" i="14"/>
  <c r="T155" i="14"/>
  <c r="R155" i="14"/>
  <c r="P155" i="14"/>
  <c r="BK155" i="14"/>
  <c r="BK152" i="14" s="1"/>
  <c r="J152" i="14" s="1"/>
  <c r="J99" i="14" s="1"/>
  <c r="J155" i="14"/>
  <c r="BF155" i="14" s="1"/>
  <c r="BI154" i="14"/>
  <c r="BH154" i="14"/>
  <c r="BG154" i="14"/>
  <c r="BE154" i="14"/>
  <c r="T154" i="14"/>
  <c r="R154" i="14"/>
  <c r="P154" i="14"/>
  <c r="BK154" i="14"/>
  <c r="J154" i="14"/>
  <c r="BF154" i="14"/>
  <c r="BI153" i="14"/>
  <c r="BH153" i="14"/>
  <c r="BG153" i="14"/>
  <c r="BE153" i="14"/>
  <c r="T153" i="14"/>
  <c r="R153" i="14"/>
  <c r="P153" i="14"/>
  <c r="BK153" i="14"/>
  <c r="J153" i="14"/>
  <c r="BF153" i="14" s="1"/>
  <c r="BI151" i="14"/>
  <c r="BH151" i="14"/>
  <c r="BG151" i="14"/>
  <c r="BE151" i="14"/>
  <c r="T151" i="14"/>
  <c r="R151" i="14"/>
  <c r="P151" i="14"/>
  <c r="BK151" i="14"/>
  <c r="J151" i="14"/>
  <c r="BF151" i="14"/>
  <c r="BI150" i="14"/>
  <c r="BH150" i="14"/>
  <c r="BG150" i="14"/>
  <c r="BE150" i="14"/>
  <c r="T150" i="14"/>
  <c r="R150" i="14"/>
  <c r="P150" i="14"/>
  <c r="BK150" i="14"/>
  <c r="J150" i="14"/>
  <c r="BF150" i="14" s="1"/>
  <c r="BI149" i="14"/>
  <c r="BH149" i="14"/>
  <c r="BG149" i="14"/>
  <c r="BE149" i="14"/>
  <c r="T149" i="14"/>
  <c r="R149" i="14"/>
  <c r="P149" i="14"/>
  <c r="BK149" i="14"/>
  <c r="J149" i="14"/>
  <c r="BF149" i="14"/>
  <c r="BI148" i="14"/>
  <c r="BH148" i="14"/>
  <c r="BG148" i="14"/>
  <c r="BE148" i="14"/>
  <c r="T148" i="14"/>
  <c r="R148" i="14"/>
  <c r="P148" i="14"/>
  <c r="BK148" i="14"/>
  <c r="J148" i="14"/>
  <c r="BF148" i="14" s="1"/>
  <c r="BI147" i="14"/>
  <c r="BH147" i="14"/>
  <c r="BG147" i="14"/>
  <c r="BE147" i="14"/>
  <c r="T147" i="14"/>
  <c r="R147" i="14"/>
  <c r="P147" i="14"/>
  <c r="BK147" i="14"/>
  <c r="J147" i="14"/>
  <c r="BF147" i="14"/>
  <c r="BI146" i="14"/>
  <c r="BH146" i="14"/>
  <c r="BG146" i="14"/>
  <c r="BE146" i="14"/>
  <c r="T146" i="14"/>
  <c r="R146" i="14"/>
  <c r="P146" i="14"/>
  <c r="BK146" i="14"/>
  <c r="J146" i="14"/>
  <c r="BF146" i="14" s="1"/>
  <c r="BI145" i="14"/>
  <c r="BH145" i="14"/>
  <c r="BG145" i="14"/>
  <c r="BE145" i="14"/>
  <c r="T145" i="14"/>
  <c r="R145" i="14"/>
  <c r="P145" i="14"/>
  <c r="BK145" i="14"/>
  <c r="J145" i="14"/>
  <c r="BF145" i="14"/>
  <c r="BI144" i="14"/>
  <c r="BH144" i="14"/>
  <c r="BG144" i="14"/>
  <c r="BE144" i="14"/>
  <c r="T144" i="14"/>
  <c r="R144" i="14"/>
  <c r="P144" i="14"/>
  <c r="BK144" i="14"/>
  <c r="J144" i="14"/>
  <c r="BF144" i="14" s="1"/>
  <c r="BI143" i="14"/>
  <c r="BH143" i="14"/>
  <c r="BG143" i="14"/>
  <c r="BE143" i="14"/>
  <c r="T143" i="14"/>
  <c r="R143" i="14"/>
  <c r="P143" i="14"/>
  <c r="BK143" i="14"/>
  <c r="J143" i="14"/>
  <c r="BF143" i="14"/>
  <c r="BI142" i="14"/>
  <c r="BH142" i="14"/>
  <c r="BG142" i="14"/>
  <c r="BE142" i="14"/>
  <c r="T142" i="14"/>
  <c r="R142" i="14"/>
  <c r="P142" i="14"/>
  <c r="BK142" i="14"/>
  <c r="J142" i="14"/>
  <c r="BF142" i="14" s="1"/>
  <c r="BI141" i="14"/>
  <c r="BH141" i="14"/>
  <c r="BG141" i="14"/>
  <c r="BE141" i="14"/>
  <c r="T141" i="14"/>
  <c r="R141" i="14"/>
  <c r="P141" i="14"/>
  <c r="BK141" i="14"/>
  <c r="J141" i="14"/>
  <c r="BF141" i="14"/>
  <c r="BI140" i="14"/>
  <c r="BH140" i="14"/>
  <c r="BG140" i="14"/>
  <c r="BE140" i="14"/>
  <c r="T140" i="14"/>
  <c r="R140" i="14"/>
  <c r="P140" i="14"/>
  <c r="BK140" i="14"/>
  <c r="J140" i="14"/>
  <c r="BF140" i="14" s="1"/>
  <c r="BI139" i="14"/>
  <c r="BH139" i="14"/>
  <c r="BG139" i="14"/>
  <c r="BE139" i="14"/>
  <c r="T139" i="14"/>
  <c r="R139" i="14"/>
  <c r="P139" i="14"/>
  <c r="BK139" i="14"/>
  <c r="J139" i="14"/>
  <c r="BF139" i="14"/>
  <c r="BI138" i="14"/>
  <c r="BH138" i="14"/>
  <c r="BG138" i="14"/>
  <c r="BE138" i="14"/>
  <c r="T138" i="14"/>
  <c r="R138" i="14"/>
  <c r="P138" i="14"/>
  <c r="BK138" i="14"/>
  <c r="J138" i="14"/>
  <c r="BF138" i="14" s="1"/>
  <c r="BI137" i="14"/>
  <c r="BH137" i="14"/>
  <c r="BG137" i="14"/>
  <c r="BE137" i="14"/>
  <c r="T137" i="14"/>
  <c r="R137" i="14"/>
  <c r="P137" i="14"/>
  <c r="BK137" i="14"/>
  <c r="J137" i="14"/>
  <c r="BF137" i="14"/>
  <c r="BI136" i="14"/>
  <c r="BH136" i="14"/>
  <c r="BG136" i="14"/>
  <c r="BE136" i="14"/>
  <c r="T136" i="14"/>
  <c r="R136" i="14"/>
  <c r="P136" i="14"/>
  <c r="BK136" i="14"/>
  <c r="J136" i="14"/>
  <c r="BF136" i="14" s="1"/>
  <c r="BI135" i="14"/>
  <c r="BH135" i="14"/>
  <c r="BG135" i="14"/>
  <c r="BE135" i="14"/>
  <c r="T135" i="14"/>
  <c r="R135" i="14"/>
  <c r="P135" i="14"/>
  <c r="BK135" i="14"/>
  <c r="J135" i="14"/>
  <c r="BF135" i="14"/>
  <c r="BI134" i="14"/>
  <c r="BH134" i="14"/>
  <c r="BG134" i="14"/>
  <c r="BE134" i="14"/>
  <c r="T134" i="14"/>
  <c r="R134" i="14"/>
  <c r="P134" i="14"/>
  <c r="BK134" i="14"/>
  <c r="J134" i="14"/>
  <c r="BF134" i="14" s="1"/>
  <c r="BI133" i="14"/>
  <c r="BH133" i="14"/>
  <c r="BG133" i="14"/>
  <c r="BE133" i="14"/>
  <c r="T133" i="14"/>
  <c r="R133" i="14"/>
  <c r="P133" i="14"/>
  <c r="BK133" i="14"/>
  <c r="J133" i="14"/>
  <c r="BF133" i="14"/>
  <c r="BI132" i="14"/>
  <c r="BH132" i="14"/>
  <c r="BG132" i="14"/>
  <c r="BE132" i="14"/>
  <c r="T132" i="14"/>
  <c r="R132" i="14"/>
  <c r="P132" i="14"/>
  <c r="P131" i="14" s="1"/>
  <c r="BK132" i="14"/>
  <c r="J132" i="14"/>
  <c r="BF132" i="14" s="1"/>
  <c r="BI130" i="14"/>
  <c r="BH130" i="14"/>
  <c r="BG130" i="14"/>
  <c r="BE130" i="14"/>
  <c r="T130" i="14"/>
  <c r="T120" i="14" s="1"/>
  <c r="R130" i="14"/>
  <c r="P130" i="14"/>
  <c r="BK130" i="14"/>
  <c r="J130" i="14"/>
  <c r="BF130" i="14" s="1"/>
  <c r="BI129" i="14"/>
  <c r="BH129" i="14"/>
  <c r="BG129" i="14"/>
  <c r="BE129" i="14"/>
  <c r="T129" i="14"/>
  <c r="R129" i="14"/>
  <c r="P129" i="14"/>
  <c r="BK129" i="14"/>
  <c r="J129" i="14"/>
  <c r="BF129" i="14" s="1"/>
  <c r="BI128" i="14"/>
  <c r="BH128" i="14"/>
  <c r="BG128" i="14"/>
  <c r="BE128" i="14"/>
  <c r="T128" i="14"/>
  <c r="R128" i="14"/>
  <c r="P128" i="14"/>
  <c r="BK128" i="14"/>
  <c r="J128" i="14"/>
  <c r="BF128" i="14"/>
  <c r="BI127" i="14"/>
  <c r="BH127" i="14"/>
  <c r="BG127" i="14"/>
  <c r="BE127" i="14"/>
  <c r="T127" i="14"/>
  <c r="R127" i="14"/>
  <c r="P127" i="14"/>
  <c r="BK127" i="14"/>
  <c r="J127" i="14"/>
  <c r="BF127" i="14"/>
  <c r="BI126" i="14"/>
  <c r="BH126" i="14"/>
  <c r="BG126" i="14"/>
  <c r="BE126" i="14"/>
  <c r="T126" i="14"/>
  <c r="R126" i="14"/>
  <c r="P126" i="14"/>
  <c r="BK126" i="14"/>
  <c r="J126" i="14"/>
  <c r="BF126" i="14"/>
  <c r="BI125" i="14"/>
  <c r="BH125" i="14"/>
  <c r="BG125" i="14"/>
  <c r="BE125" i="14"/>
  <c r="T125" i="14"/>
  <c r="R125" i="14"/>
  <c r="P125" i="14"/>
  <c r="BK125" i="14"/>
  <c r="J125" i="14"/>
  <c r="BF125" i="14"/>
  <c r="BI124" i="14"/>
  <c r="BH124" i="14"/>
  <c r="BG124" i="14"/>
  <c r="BE124" i="14"/>
  <c r="T124" i="14"/>
  <c r="R124" i="14"/>
  <c r="P124" i="14"/>
  <c r="BK124" i="14"/>
  <c r="J124" i="14"/>
  <c r="BF124" i="14"/>
  <c r="BI123" i="14"/>
  <c r="BH123" i="14"/>
  <c r="BG123" i="14"/>
  <c r="BE123" i="14"/>
  <c r="T123" i="14"/>
  <c r="R123" i="14"/>
  <c r="P123" i="14"/>
  <c r="BK123" i="14"/>
  <c r="BK120" i="14" s="1"/>
  <c r="J120" i="14" s="1"/>
  <c r="J97" i="14" s="1"/>
  <c r="J123" i="14"/>
  <c r="BF123" i="14"/>
  <c r="BI122" i="14"/>
  <c r="BH122" i="14"/>
  <c r="BG122" i="14"/>
  <c r="BE122" i="14"/>
  <c r="T122" i="14"/>
  <c r="R122" i="14"/>
  <c r="P122" i="14"/>
  <c r="BK122" i="14"/>
  <c r="J122" i="14"/>
  <c r="BF122" i="14"/>
  <c r="BI121" i="14"/>
  <c r="BH121" i="14"/>
  <c r="BG121" i="14"/>
  <c r="BE121" i="14"/>
  <c r="T121" i="14"/>
  <c r="R121" i="14"/>
  <c r="P121" i="14"/>
  <c r="BK121" i="14"/>
  <c r="J121" i="14"/>
  <c r="BF121" i="14"/>
  <c r="J116" i="14"/>
  <c r="J115" i="14"/>
  <c r="F115" i="14"/>
  <c r="F113" i="14"/>
  <c r="E111" i="14"/>
  <c r="J92" i="14"/>
  <c r="J91" i="14"/>
  <c r="F91" i="14"/>
  <c r="F89" i="14"/>
  <c r="E87" i="14"/>
  <c r="J18" i="14"/>
  <c r="E18" i="14"/>
  <c r="J17" i="14"/>
  <c r="J12" i="14"/>
  <c r="E7" i="14"/>
  <c r="E85" i="14" s="1"/>
  <c r="E109" i="14"/>
  <c r="J37" i="13"/>
  <c r="J36" i="13"/>
  <c r="AY106" i="1"/>
  <c r="J35" i="13"/>
  <c r="AX106" i="1" s="1"/>
  <c r="BI147" i="13"/>
  <c r="BH147" i="13"/>
  <c r="BG147" i="13"/>
  <c r="BE147" i="13"/>
  <c r="T147" i="13"/>
  <c r="R147" i="13"/>
  <c r="P147" i="13"/>
  <c r="BK147" i="13"/>
  <c r="J147" i="13"/>
  <c r="BF147" i="13"/>
  <c r="BI146" i="13"/>
  <c r="BH146" i="13"/>
  <c r="BG146" i="13"/>
  <c r="BE146" i="13"/>
  <c r="T146" i="13"/>
  <c r="R146" i="13"/>
  <c r="P146" i="13"/>
  <c r="BK146" i="13"/>
  <c r="J146" i="13"/>
  <c r="BF146" i="13" s="1"/>
  <c r="BI145" i="13"/>
  <c r="BH145" i="13"/>
  <c r="BG145" i="13"/>
  <c r="BE145" i="13"/>
  <c r="T145" i="13"/>
  <c r="R145" i="13"/>
  <c r="P145" i="13"/>
  <c r="BK145" i="13"/>
  <c r="J145" i="13"/>
  <c r="BF145" i="13"/>
  <c r="BI144" i="13"/>
  <c r="BH144" i="13"/>
  <c r="BG144" i="13"/>
  <c r="BE144" i="13"/>
  <c r="T144" i="13"/>
  <c r="R144" i="13"/>
  <c r="P144" i="13"/>
  <c r="BK144" i="13"/>
  <c r="J144" i="13"/>
  <c r="BF144" i="13" s="1"/>
  <c r="BI143" i="13"/>
  <c r="BH143" i="13"/>
  <c r="BG143" i="13"/>
  <c r="BE143" i="13"/>
  <c r="T143" i="13"/>
  <c r="R143" i="13"/>
  <c r="P143" i="13"/>
  <c r="BK143" i="13"/>
  <c r="J143" i="13"/>
  <c r="BF143" i="13"/>
  <c r="BI142" i="13"/>
  <c r="BH142" i="13"/>
  <c r="BG142" i="13"/>
  <c r="BE142" i="13"/>
  <c r="T142" i="13"/>
  <c r="R142" i="13"/>
  <c r="P142" i="13"/>
  <c r="BK142" i="13"/>
  <c r="J142" i="13"/>
  <c r="BF142" i="13" s="1"/>
  <c r="BI141" i="13"/>
  <c r="BH141" i="13"/>
  <c r="BG141" i="13"/>
  <c r="BE141" i="13"/>
  <c r="T141" i="13"/>
  <c r="R141" i="13"/>
  <c r="P141" i="13"/>
  <c r="BK141" i="13"/>
  <c r="J141" i="13"/>
  <c r="BF141" i="13"/>
  <c r="BI140" i="13"/>
  <c r="BH140" i="13"/>
  <c r="BG140" i="13"/>
  <c r="BE140" i="13"/>
  <c r="T140" i="13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/>
  <c r="BI138" i="13"/>
  <c r="BH138" i="13"/>
  <c r="BG138" i="13"/>
  <c r="BE138" i="13"/>
  <c r="T138" i="13"/>
  <c r="R138" i="13"/>
  <c r="P138" i="13"/>
  <c r="BK138" i="13"/>
  <c r="J138" i="13"/>
  <c r="BF138" i="13" s="1"/>
  <c r="BI137" i="13"/>
  <c r="BH137" i="13"/>
  <c r="BG137" i="13"/>
  <c r="BE137" i="13"/>
  <c r="T137" i="13"/>
  <c r="R137" i="13"/>
  <c r="P137" i="13"/>
  <c r="BK137" i="13"/>
  <c r="J137" i="13"/>
  <c r="BF137" i="13"/>
  <c r="BI136" i="13"/>
  <c r="BH136" i="13"/>
  <c r="BG136" i="13"/>
  <c r="BE136" i="13"/>
  <c r="T136" i="13"/>
  <c r="R136" i="13"/>
  <c r="P136" i="13"/>
  <c r="BK136" i="13"/>
  <c r="J136" i="13"/>
  <c r="BF136" i="13" s="1"/>
  <c r="BI135" i="13"/>
  <c r="BH135" i="13"/>
  <c r="BG135" i="13"/>
  <c r="BE135" i="13"/>
  <c r="T135" i="13"/>
  <c r="R135" i="13"/>
  <c r="P135" i="13"/>
  <c r="BK135" i="13"/>
  <c r="J135" i="13"/>
  <c r="BF135" i="13"/>
  <c r="BI134" i="13"/>
  <c r="BH134" i="13"/>
  <c r="BG134" i="13"/>
  <c r="BE134" i="13"/>
  <c r="T134" i="13"/>
  <c r="R134" i="13"/>
  <c r="P134" i="13"/>
  <c r="BK134" i="13"/>
  <c r="J134" i="13"/>
  <c r="BF134" i="13" s="1"/>
  <c r="BI131" i="13"/>
  <c r="BH131" i="13"/>
  <c r="BG131" i="13"/>
  <c r="BE131" i="13"/>
  <c r="T131" i="13"/>
  <c r="T130" i="13"/>
  <c r="R131" i="13"/>
  <c r="R130" i="13" s="1"/>
  <c r="P131" i="13"/>
  <c r="P130" i="13" s="1"/>
  <c r="BK131" i="13"/>
  <c r="BK130" i="13" s="1"/>
  <c r="J130" i="13"/>
  <c r="J99" i="13" s="1"/>
  <c r="J131" i="13"/>
  <c r="BF131" i="13" s="1"/>
  <c r="BI129" i="13"/>
  <c r="BH129" i="13"/>
  <c r="BG129" i="13"/>
  <c r="BE129" i="13"/>
  <c r="T129" i="13"/>
  <c r="R129" i="13"/>
  <c r="P129" i="13"/>
  <c r="BK129" i="13"/>
  <c r="J129" i="13"/>
  <c r="BF129" i="13" s="1"/>
  <c r="BI128" i="13"/>
  <c r="BH128" i="13"/>
  <c r="BG128" i="13"/>
  <c r="BE128" i="13"/>
  <c r="T128" i="13"/>
  <c r="R128" i="13"/>
  <c r="P128" i="13"/>
  <c r="BK128" i="13"/>
  <c r="J128" i="13"/>
  <c r="BF128" i="13"/>
  <c r="BI127" i="13"/>
  <c r="BH127" i="13"/>
  <c r="BG127" i="13"/>
  <c r="BE127" i="13"/>
  <c r="T127" i="13"/>
  <c r="R127" i="13"/>
  <c r="P127" i="13"/>
  <c r="BK127" i="13"/>
  <c r="J127" i="13"/>
  <c r="BF127" i="13" s="1"/>
  <c r="BI126" i="13"/>
  <c r="BH126" i="13"/>
  <c r="BG126" i="13"/>
  <c r="BE126" i="13"/>
  <c r="T126" i="13"/>
  <c r="R126" i="13"/>
  <c r="P126" i="13"/>
  <c r="BK126" i="13"/>
  <c r="J126" i="13"/>
  <c r="BF126" i="13"/>
  <c r="BI125" i="13"/>
  <c r="BH125" i="13"/>
  <c r="BG125" i="13"/>
  <c r="BE125" i="13"/>
  <c r="T125" i="13"/>
  <c r="R125" i="13"/>
  <c r="P125" i="13"/>
  <c r="BK125" i="13"/>
  <c r="J125" i="13"/>
  <c r="BF125" i="13" s="1"/>
  <c r="BI124" i="13"/>
  <c r="BH124" i="13"/>
  <c r="BG124" i="13"/>
  <c r="BE124" i="13"/>
  <c r="T124" i="13"/>
  <c r="T123" i="13" s="1"/>
  <c r="T122" i="13" s="1"/>
  <c r="R124" i="13"/>
  <c r="P124" i="13"/>
  <c r="BK124" i="13"/>
  <c r="J124" i="13"/>
  <c r="BF124" i="13" s="1"/>
  <c r="J118" i="13"/>
  <c r="J117" i="13"/>
  <c r="F117" i="13"/>
  <c r="F115" i="13"/>
  <c r="E113" i="13"/>
  <c r="J92" i="13"/>
  <c r="J91" i="13"/>
  <c r="F91" i="13"/>
  <c r="F89" i="13"/>
  <c r="E87" i="13"/>
  <c r="J18" i="13"/>
  <c r="E18" i="13"/>
  <c r="F118" i="13" s="1"/>
  <c r="F92" i="13"/>
  <c r="J17" i="13"/>
  <c r="J12" i="13"/>
  <c r="J89" i="13" s="1"/>
  <c r="E7" i="13"/>
  <c r="E111" i="13"/>
  <c r="E85" i="13"/>
  <c r="J37" i="12"/>
  <c r="J36" i="12"/>
  <c r="AY105" i="1"/>
  <c r="J35" i="12"/>
  <c r="AX105" i="1" s="1"/>
  <c r="BI219" i="12"/>
  <c r="BH219" i="12"/>
  <c r="BG219" i="12"/>
  <c r="BE219" i="12"/>
  <c r="T219" i="12"/>
  <c r="R219" i="12"/>
  <c r="P219" i="12"/>
  <c r="BK219" i="12"/>
  <c r="J219" i="12"/>
  <c r="BF219" i="12"/>
  <c r="BI218" i="12"/>
  <c r="BH218" i="12"/>
  <c r="BG218" i="12"/>
  <c r="BE218" i="12"/>
  <c r="T218" i="12"/>
  <c r="R218" i="12"/>
  <c r="P218" i="12"/>
  <c r="BK218" i="12"/>
  <c r="J218" i="12"/>
  <c r="BF218" i="12" s="1"/>
  <c r="BI217" i="12"/>
  <c r="BH217" i="12"/>
  <c r="BG217" i="12"/>
  <c r="BE217" i="12"/>
  <c r="T217" i="12"/>
  <c r="R217" i="12"/>
  <c r="P217" i="12"/>
  <c r="BK217" i="12"/>
  <c r="J217" i="12"/>
  <c r="BF217" i="12"/>
  <c r="BI216" i="12"/>
  <c r="BH216" i="12"/>
  <c r="BG216" i="12"/>
  <c r="BE216" i="12"/>
  <c r="T216" i="12"/>
  <c r="R216" i="12"/>
  <c r="P216" i="12"/>
  <c r="BK216" i="12"/>
  <c r="J216" i="12"/>
  <c r="BF216" i="12" s="1"/>
  <c r="BI215" i="12"/>
  <c r="BH215" i="12"/>
  <c r="BG215" i="12"/>
  <c r="BE215" i="12"/>
  <c r="T215" i="12"/>
  <c r="R215" i="12"/>
  <c r="P215" i="12"/>
  <c r="BK215" i="12"/>
  <c r="J215" i="12"/>
  <c r="BF215" i="12"/>
  <c r="BI214" i="12"/>
  <c r="BH214" i="12"/>
  <c r="BG214" i="12"/>
  <c r="BE214" i="12"/>
  <c r="T214" i="12"/>
  <c r="R214" i="12"/>
  <c r="P214" i="12"/>
  <c r="BK214" i="12"/>
  <c r="J214" i="12"/>
  <c r="BF214" i="12" s="1"/>
  <c r="BI213" i="12"/>
  <c r="BH213" i="12"/>
  <c r="BG213" i="12"/>
  <c r="BE213" i="12"/>
  <c r="T213" i="12"/>
  <c r="R213" i="12"/>
  <c r="P213" i="12"/>
  <c r="BK213" i="12"/>
  <c r="J213" i="12"/>
  <c r="BF213" i="12"/>
  <c r="BI212" i="12"/>
  <c r="BH212" i="12"/>
  <c r="BG212" i="12"/>
  <c r="BE212" i="12"/>
  <c r="T212" i="12"/>
  <c r="R212" i="12"/>
  <c r="P212" i="12"/>
  <c r="BK212" i="12"/>
  <c r="J212" i="12"/>
  <c r="BF212" i="12" s="1"/>
  <c r="BI211" i="12"/>
  <c r="BH211" i="12"/>
  <c r="BG211" i="12"/>
  <c r="BE211" i="12"/>
  <c r="T211" i="12"/>
  <c r="R211" i="12"/>
  <c r="P211" i="12"/>
  <c r="BK211" i="12"/>
  <c r="J211" i="12"/>
  <c r="BF211" i="12"/>
  <c r="BI210" i="12"/>
  <c r="BH210" i="12"/>
  <c r="BG210" i="12"/>
  <c r="BE210" i="12"/>
  <c r="T210" i="12"/>
  <c r="R210" i="12"/>
  <c r="P210" i="12"/>
  <c r="P209" i="12"/>
  <c r="BK210" i="12"/>
  <c r="J210" i="12"/>
  <c r="BF210" i="12" s="1"/>
  <c r="BI208" i="12"/>
  <c r="BH208" i="12"/>
  <c r="BG208" i="12"/>
  <c r="BE208" i="12"/>
  <c r="T208" i="12"/>
  <c r="R208" i="12"/>
  <c r="P208" i="12"/>
  <c r="BK208" i="12"/>
  <c r="J208" i="12"/>
  <c r="BF208" i="12"/>
  <c r="BI207" i="12"/>
  <c r="BH207" i="12"/>
  <c r="BG207" i="12"/>
  <c r="BE207" i="12"/>
  <c r="T207" i="12"/>
  <c r="R207" i="12"/>
  <c r="P207" i="12"/>
  <c r="BK207" i="12"/>
  <c r="J207" i="12"/>
  <c r="BF207" i="12"/>
  <c r="BI206" i="12"/>
  <c r="BH206" i="12"/>
  <c r="BG206" i="12"/>
  <c r="BE206" i="12"/>
  <c r="T206" i="12"/>
  <c r="R206" i="12"/>
  <c r="P206" i="12"/>
  <c r="BK206" i="12"/>
  <c r="J206" i="12"/>
  <c r="BF206" i="12"/>
  <c r="BI205" i="12"/>
  <c r="BH205" i="12"/>
  <c r="BG205" i="12"/>
  <c r="BE205" i="12"/>
  <c r="T205" i="12"/>
  <c r="R205" i="12"/>
  <c r="P205" i="12"/>
  <c r="BK205" i="12"/>
  <c r="J205" i="12"/>
  <c r="BF205" i="12"/>
  <c r="BI204" i="12"/>
  <c r="BH204" i="12"/>
  <c r="BG204" i="12"/>
  <c r="BE204" i="12"/>
  <c r="T204" i="12"/>
  <c r="R204" i="12"/>
  <c r="P204" i="12"/>
  <c r="BK204" i="12"/>
  <c r="J204" i="12"/>
  <c r="BF204" i="12"/>
  <c r="BI203" i="12"/>
  <c r="BH203" i="12"/>
  <c r="BG203" i="12"/>
  <c r="BE203" i="12"/>
  <c r="T203" i="12"/>
  <c r="R203" i="12"/>
  <c r="P203" i="12"/>
  <c r="BK203" i="12"/>
  <c r="J203" i="12"/>
  <c r="BF203" i="12"/>
  <c r="BI202" i="12"/>
  <c r="BH202" i="12"/>
  <c r="BG202" i="12"/>
  <c r="BE202" i="12"/>
  <c r="T202" i="12"/>
  <c r="R202" i="12"/>
  <c r="P202" i="12"/>
  <c r="BK202" i="12"/>
  <c r="J202" i="12"/>
  <c r="BF202" i="12"/>
  <c r="BI201" i="12"/>
  <c r="BH201" i="12"/>
  <c r="BG201" i="12"/>
  <c r="BE201" i="12"/>
  <c r="T201" i="12"/>
  <c r="R201" i="12"/>
  <c r="P201" i="12"/>
  <c r="BK201" i="12"/>
  <c r="J201" i="12"/>
  <c r="BF201" i="12"/>
  <c r="BI200" i="12"/>
  <c r="BH200" i="12"/>
  <c r="BG200" i="12"/>
  <c r="BE200" i="12"/>
  <c r="T200" i="12"/>
  <c r="R200" i="12"/>
  <c r="P200" i="12"/>
  <c r="BK200" i="12"/>
  <c r="J200" i="12"/>
  <c r="BF200" i="12"/>
  <c r="BI199" i="12"/>
  <c r="BH199" i="12"/>
  <c r="BG199" i="12"/>
  <c r="BE199" i="12"/>
  <c r="T199" i="12"/>
  <c r="R199" i="12"/>
  <c r="P199" i="12"/>
  <c r="BK199" i="12"/>
  <c r="J199" i="12"/>
  <c r="BF199" i="12"/>
  <c r="BI198" i="12"/>
  <c r="BH198" i="12"/>
  <c r="BG198" i="12"/>
  <c r="BE198" i="12"/>
  <c r="T198" i="12"/>
  <c r="R198" i="12"/>
  <c r="P198" i="12"/>
  <c r="BK198" i="12"/>
  <c r="J198" i="12"/>
  <c r="BF198" i="12"/>
  <c r="BI197" i="12"/>
  <c r="BH197" i="12"/>
  <c r="BG197" i="12"/>
  <c r="BE197" i="12"/>
  <c r="T197" i="12"/>
  <c r="R197" i="12"/>
  <c r="P197" i="12"/>
  <c r="BK197" i="12"/>
  <c r="J197" i="12"/>
  <c r="BF197" i="12"/>
  <c r="BI196" i="12"/>
  <c r="BH196" i="12"/>
  <c r="BG196" i="12"/>
  <c r="BE196" i="12"/>
  <c r="T196" i="12"/>
  <c r="T194" i="12" s="1"/>
  <c r="R196" i="12"/>
  <c r="R194" i="12" s="1"/>
  <c r="P196" i="12"/>
  <c r="BK196" i="12"/>
  <c r="J196" i="12"/>
  <c r="BF196" i="12"/>
  <c r="BI195" i="12"/>
  <c r="BH195" i="12"/>
  <c r="BG195" i="12"/>
  <c r="BE195" i="12"/>
  <c r="T195" i="12"/>
  <c r="R195" i="12"/>
  <c r="P195" i="12"/>
  <c r="BK195" i="12"/>
  <c r="BK194" i="12" s="1"/>
  <c r="J194" i="12" s="1"/>
  <c r="J102" i="12" s="1"/>
  <c r="J195" i="12"/>
  <c r="BF195" i="12"/>
  <c r="BI193" i="12"/>
  <c r="BH193" i="12"/>
  <c r="BG193" i="12"/>
  <c r="BE193" i="12"/>
  <c r="T193" i="12"/>
  <c r="R193" i="12"/>
  <c r="P193" i="12"/>
  <c r="BK193" i="12"/>
  <c r="J193" i="12"/>
  <c r="BF193" i="12"/>
  <c r="BI192" i="12"/>
  <c r="BH192" i="12"/>
  <c r="BG192" i="12"/>
  <c r="BE192" i="12"/>
  <c r="T192" i="12"/>
  <c r="R192" i="12"/>
  <c r="P192" i="12"/>
  <c r="BK192" i="12"/>
  <c r="J192" i="12"/>
  <c r="BF192" i="12" s="1"/>
  <c r="BI191" i="12"/>
  <c r="BH191" i="12"/>
  <c r="BG191" i="12"/>
  <c r="BE191" i="12"/>
  <c r="T191" i="12"/>
  <c r="R191" i="12"/>
  <c r="P191" i="12"/>
  <c r="BK191" i="12"/>
  <c r="J191" i="12"/>
  <c r="BF191" i="12"/>
  <c r="BI190" i="12"/>
  <c r="BH190" i="12"/>
  <c r="BG190" i="12"/>
  <c r="BE190" i="12"/>
  <c r="T190" i="12"/>
  <c r="R190" i="12"/>
  <c r="P190" i="12"/>
  <c r="BK190" i="12"/>
  <c r="J190" i="12"/>
  <c r="BF190" i="12" s="1"/>
  <c r="BI189" i="12"/>
  <c r="BH189" i="12"/>
  <c r="BG189" i="12"/>
  <c r="BE189" i="12"/>
  <c r="T189" i="12"/>
  <c r="R189" i="12"/>
  <c r="P189" i="12"/>
  <c r="BK189" i="12"/>
  <c r="J189" i="12"/>
  <c r="BF189" i="12"/>
  <c r="BI188" i="12"/>
  <c r="BH188" i="12"/>
  <c r="BG188" i="12"/>
  <c r="BE188" i="12"/>
  <c r="T188" i="12"/>
  <c r="R188" i="12"/>
  <c r="P188" i="12"/>
  <c r="BK188" i="12"/>
  <c r="J188" i="12"/>
  <c r="BF188" i="12" s="1"/>
  <c r="BI187" i="12"/>
  <c r="BH187" i="12"/>
  <c r="BG187" i="12"/>
  <c r="BE187" i="12"/>
  <c r="T187" i="12"/>
  <c r="R187" i="12"/>
  <c r="P187" i="12"/>
  <c r="BK187" i="12"/>
  <c r="J187" i="12"/>
  <c r="BF187" i="12" s="1"/>
  <c r="BI186" i="12"/>
  <c r="BH186" i="12"/>
  <c r="BG186" i="12"/>
  <c r="BE186" i="12"/>
  <c r="T186" i="12"/>
  <c r="R186" i="12"/>
  <c r="P186" i="12"/>
  <c r="BK186" i="12"/>
  <c r="J186" i="12"/>
  <c r="BF186" i="12" s="1"/>
  <c r="BI185" i="12"/>
  <c r="BH185" i="12"/>
  <c r="BG185" i="12"/>
  <c r="BE185" i="12"/>
  <c r="T185" i="12"/>
  <c r="R185" i="12"/>
  <c r="P185" i="12"/>
  <c r="BK185" i="12"/>
  <c r="J185" i="12"/>
  <c r="BF185" i="12"/>
  <c r="BI184" i="12"/>
  <c r="BH184" i="12"/>
  <c r="BG184" i="12"/>
  <c r="BE184" i="12"/>
  <c r="T184" i="12"/>
  <c r="R184" i="12"/>
  <c r="P184" i="12"/>
  <c r="BK184" i="12"/>
  <c r="J184" i="12"/>
  <c r="BF184" i="12" s="1"/>
  <c r="BI183" i="12"/>
  <c r="BH183" i="12"/>
  <c r="BG183" i="12"/>
  <c r="BE183" i="12"/>
  <c r="T183" i="12"/>
  <c r="R183" i="12"/>
  <c r="P183" i="12"/>
  <c r="BK183" i="12"/>
  <c r="J183" i="12"/>
  <c r="BF183" i="12"/>
  <c r="BI182" i="12"/>
  <c r="BH182" i="12"/>
  <c r="BG182" i="12"/>
  <c r="BE182" i="12"/>
  <c r="T182" i="12"/>
  <c r="R182" i="12"/>
  <c r="P182" i="12"/>
  <c r="BK182" i="12"/>
  <c r="J182" i="12"/>
  <c r="BF182" i="12" s="1"/>
  <c r="BI181" i="12"/>
  <c r="BH181" i="12"/>
  <c r="BG181" i="12"/>
  <c r="BE181" i="12"/>
  <c r="T181" i="12"/>
  <c r="R181" i="12"/>
  <c r="P181" i="12"/>
  <c r="BK181" i="12"/>
  <c r="J181" i="12"/>
  <c r="BF181" i="12"/>
  <c r="BI180" i="12"/>
  <c r="BH180" i="12"/>
  <c r="BG180" i="12"/>
  <c r="BE180" i="12"/>
  <c r="T180" i="12"/>
  <c r="R180" i="12"/>
  <c r="P180" i="12"/>
  <c r="BK180" i="12"/>
  <c r="J180" i="12"/>
  <c r="BF180" i="12" s="1"/>
  <c r="BI179" i="12"/>
  <c r="BH179" i="12"/>
  <c r="BG179" i="12"/>
  <c r="BE179" i="12"/>
  <c r="T179" i="12"/>
  <c r="R179" i="12"/>
  <c r="P179" i="12"/>
  <c r="BK179" i="12"/>
  <c r="J179" i="12"/>
  <c r="BF179" i="12" s="1"/>
  <c r="BI178" i="12"/>
  <c r="BH178" i="12"/>
  <c r="BG178" i="12"/>
  <c r="BE178" i="12"/>
  <c r="T178" i="12"/>
  <c r="R178" i="12"/>
  <c r="P178" i="12"/>
  <c r="BK178" i="12"/>
  <c r="J178" i="12"/>
  <c r="BF178" i="12" s="1"/>
  <c r="BI177" i="12"/>
  <c r="BH177" i="12"/>
  <c r="BG177" i="12"/>
  <c r="BE177" i="12"/>
  <c r="T177" i="12"/>
  <c r="R177" i="12"/>
  <c r="R172" i="12" s="1"/>
  <c r="P177" i="12"/>
  <c r="BK177" i="12"/>
  <c r="J177" i="12"/>
  <c r="BF177" i="12"/>
  <c r="BI176" i="12"/>
  <c r="BH176" i="12"/>
  <c r="BG176" i="12"/>
  <c r="BE176" i="12"/>
  <c r="T176" i="12"/>
  <c r="R176" i="12"/>
  <c r="P176" i="12"/>
  <c r="BK176" i="12"/>
  <c r="J176" i="12"/>
  <c r="BF176" i="12" s="1"/>
  <c r="BI175" i="12"/>
  <c r="BH175" i="12"/>
  <c r="BG175" i="12"/>
  <c r="BE175" i="12"/>
  <c r="T175" i="12"/>
  <c r="R175" i="12"/>
  <c r="P175" i="12"/>
  <c r="BK175" i="12"/>
  <c r="J175" i="12"/>
  <c r="BF175" i="12"/>
  <c r="BI174" i="12"/>
  <c r="BH174" i="12"/>
  <c r="BG174" i="12"/>
  <c r="BE174" i="12"/>
  <c r="T174" i="12"/>
  <c r="R174" i="12"/>
  <c r="P174" i="12"/>
  <c r="BK174" i="12"/>
  <c r="J174" i="12"/>
  <c r="BF174" i="12" s="1"/>
  <c r="BI173" i="12"/>
  <c r="BH173" i="12"/>
  <c r="BG173" i="12"/>
  <c r="BE173" i="12"/>
  <c r="T173" i="12"/>
  <c r="R173" i="12"/>
  <c r="P173" i="12"/>
  <c r="BK173" i="12"/>
  <c r="J173" i="12"/>
  <c r="BF173" i="12" s="1"/>
  <c r="BI171" i="12"/>
  <c r="BH171" i="12"/>
  <c r="BG171" i="12"/>
  <c r="BE171" i="12"/>
  <c r="T171" i="12"/>
  <c r="R171" i="12"/>
  <c r="P171" i="12"/>
  <c r="BK171" i="12"/>
  <c r="J171" i="12"/>
  <c r="BF171" i="12"/>
  <c r="BI170" i="12"/>
  <c r="BH170" i="12"/>
  <c r="BG170" i="12"/>
  <c r="BE170" i="12"/>
  <c r="T170" i="12"/>
  <c r="R170" i="12"/>
  <c r="P170" i="12"/>
  <c r="BK170" i="12"/>
  <c r="J170" i="12"/>
  <c r="BF170" i="12" s="1"/>
  <c r="BI169" i="12"/>
  <c r="BH169" i="12"/>
  <c r="BG169" i="12"/>
  <c r="BE169" i="12"/>
  <c r="T169" i="12"/>
  <c r="R169" i="12"/>
  <c r="P169" i="12"/>
  <c r="BK169" i="12"/>
  <c r="J169" i="12"/>
  <c r="BF169" i="12" s="1"/>
  <c r="BI168" i="12"/>
  <c r="BH168" i="12"/>
  <c r="BG168" i="12"/>
  <c r="BE168" i="12"/>
  <c r="T168" i="12"/>
  <c r="R168" i="12"/>
  <c r="P168" i="12"/>
  <c r="BK168" i="12"/>
  <c r="J168" i="12"/>
  <c r="BF168" i="12" s="1"/>
  <c r="BI167" i="12"/>
  <c r="BH167" i="12"/>
  <c r="BG167" i="12"/>
  <c r="BE167" i="12"/>
  <c r="T167" i="12"/>
  <c r="R167" i="12"/>
  <c r="P167" i="12"/>
  <c r="BK167" i="12"/>
  <c r="J167" i="12"/>
  <c r="BF167" i="12"/>
  <c r="BI166" i="12"/>
  <c r="BH166" i="12"/>
  <c r="BG166" i="12"/>
  <c r="BE166" i="12"/>
  <c r="T166" i="12"/>
  <c r="R166" i="12"/>
  <c r="P166" i="12"/>
  <c r="BK166" i="12"/>
  <c r="J166" i="12"/>
  <c r="BF166" i="12" s="1"/>
  <c r="BI165" i="12"/>
  <c r="BH165" i="12"/>
  <c r="BG165" i="12"/>
  <c r="BE165" i="12"/>
  <c r="T165" i="12"/>
  <c r="R165" i="12"/>
  <c r="P165" i="12"/>
  <c r="P162" i="12" s="1"/>
  <c r="BK165" i="12"/>
  <c r="J165" i="12"/>
  <c r="BF165" i="12"/>
  <c r="BI164" i="12"/>
  <c r="BH164" i="12"/>
  <c r="BG164" i="12"/>
  <c r="BE164" i="12"/>
  <c r="T164" i="12"/>
  <c r="T162" i="12" s="1"/>
  <c r="R164" i="12"/>
  <c r="P164" i="12"/>
  <c r="BK164" i="12"/>
  <c r="J164" i="12"/>
  <c r="BF164" i="12" s="1"/>
  <c r="BI163" i="12"/>
  <c r="BH163" i="12"/>
  <c r="BG163" i="12"/>
  <c r="BE163" i="12"/>
  <c r="T163" i="12"/>
  <c r="R163" i="12"/>
  <c r="P163" i="12"/>
  <c r="BK163" i="12"/>
  <c r="BK162" i="12" s="1"/>
  <c r="J162" i="12" s="1"/>
  <c r="J100" i="12" s="1"/>
  <c r="J163" i="12"/>
  <c r="BF163" i="12"/>
  <c r="BI161" i="12"/>
  <c r="BH161" i="12"/>
  <c r="BG161" i="12"/>
  <c r="BE161" i="12"/>
  <c r="T161" i="12"/>
  <c r="R161" i="12"/>
  <c r="P161" i="12"/>
  <c r="BK161" i="12"/>
  <c r="J161" i="12"/>
  <c r="BF161" i="12" s="1"/>
  <c r="BI160" i="12"/>
  <c r="BH160" i="12"/>
  <c r="BG160" i="12"/>
  <c r="BE160" i="12"/>
  <c r="T160" i="12"/>
  <c r="R160" i="12"/>
  <c r="P160" i="12"/>
  <c r="BK160" i="12"/>
  <c r="J160" i="12"/>
  <c r="BF160" i="12"/>
  <c r="BI159" i="12"/>
  <c r="BH159" i="12"/>
  <c r="BG159" i="12"/>
  <c r="BE159" i="12"/>
  <c r="T159" i="12"/>
  <c r="R159" i="12"/>
  <c r="P159" i="12"/>
  <c r="BK159" i="12"/>
  <c r="J159" i="12"/>
  <c r="BF159" i="12" s="1"/>
  <c r="BI158" i="12"/>
  <c r="BH158" i="12"/>
  <c r="BG158" i="12"/>
  <c r="BE158" i="12"/>
  <c r="T158" i="12"/>
  <c r="R158" i="12"/>
  <c r="P158" i="12"/>
  <c r="BK158" i="12"/>
  <c r="J158" i="12"/>
  <c r="BF158" i="12"/>
  <c r="BI157" i="12"/>
  <c r="BH157" i="12"/>
  <c r="BG157" i="12"/>
  <c r="BE157" i="12"/>
  <c r="T157" i="12"/>
  <c r="R157" i="12"/>
  <c r="P157" i="12"/>
  <c r="BK157" i="12"/>
  <c r="J157" i="12"/>
  <c r="BF157" i="12" s="1"/>
  <c r="BI156" i="12"/>
  <c r="BH156" i="12"/>
  <c r="BG156" i="12"/>
  <c r="BE156" i="12"/>
  <c r="T156" i="12"/>
  <c r="R156" i="12"/>
  <c r="P156" i="12"/>
  <c r="BK156" i="12"/>
  <c r="J156" i="12"/>
  <c r="BF156" i="12"/>
  <c r="BI155" i="12"/>
  <c r="BH155" i="12"/>
  <c r="BG155" i="12"/>
  <c r="BE155" i="12"/>
  <c r="T155" i="12"/>
  <c r="R155" i="12"/>
  <c r="P155" i="12"/>
  <c r="BK155" i="12"/>
  <c r="J155" i="12"/>
  <c r="BF155" i="12" s="1"/>
  <c r="BI154" i="12"/>
  <c r="BH154" i="12"/>
  <c r="BG154" i="12"/>
  <c r="BE154" i="12"/>
  <c r="T154" i="12"/>
  <c r="R154" i="12"/>
  <c r="P154" i="12"/>
  <c r="BK154" i="12"/>
  <c r="J154" i="12"/>
  <c r="BF154" i="12"/>
  <c r="BI153" i="12"/>
  <c r="BH153" i="12"/>
  <c r="BG153" i="12"/>
  <c r="BE153" i="12"/>
  <c r="T153" i="12"/>
  <c r="R153" i="12"/>
  <c r="P153" i="12"/>
  <c r="BK153" i="12"/>
  <c r="J153" i="12"/>
  <c r="BF153" i="12" s="1"/>
  <c r="BI152" i="12"/>
  <c r="BH152" i="12"/>
  <c r="BG152" i="12"/>
  <c r="BE152" i="12"/>
  <c r="T152" i="12"/>
  <c r="R152" i="12"/>
  <c r="P152" i="12"/>
  <c r="BK152" i="12"/>
  <c r="J152" i="12"/>
  <c r="BF152" i="12"/>
  <c r="BI151" i="12"/>
  <c r="BH151" i="12"/>
  <c r="BG151" i="12"/>
  <c r="BE151" i="12"/>
  <c r="T151" i="12"/>
  <c r="R151" i="12"/>
  <c r="P151" i="12"/>
  <c r="BK151" i="12"/>
  <c r="J151" i="12"/>
  <c r="BF151" i="12" s="1"/>
  <c r="BI150" i="12"/>
  <c r="BH150" i="12"/>
  <c r="BG150" i="12"/>
  <c r="BE150" i="12"/>
  <c r="T150" i="12"/>
  <c r="R150" i="12"/>
  <c r="P150" i="12"/>
  <c r="BK150" i="12"/>
  <c r="J150" i="12"/>
  <c r="BF150" i="12"/>
  <c r="BI149" i="12"/>
  <c r="BH149" i="12"/>
  <c r="BG149" i="12"/>
  <c r="BE149" i="12"/>
  <c r="T149" i="12"/>
  <c r="R149" i="12"/>
  <c r="P149" i="12"/>
  <c r="BK149" i="12"/>
  <c r="J149" i="12"/>
  <c r="BF149" i="12" s="1"/>
  <c r="BI148" i="12"/>
  <c r="BH148" i="12"/>
  <c r="BG148" i="12"/>
  <c r="BE148" i="12"/>
  <c r="T148" i="12"/>
  <c r="R148" i="12"/>
  <c r="P148" i="12"/>
  <c r="BK148" i="12"/>
  <c r="J148" i="12"/>
  <c r="BF148" i="12"/>
  <c r="BI147" i="12"/>
  <c r="BH147" i="12"/>
  <c r="BG147" i="12"/>
  <c r="BE147" i="12"/>
  <c r="T147" i="12"/>
  <c r="R147" i="12"/>
  <c r="P147" i="12"/>
  <c r="BK147" i="12"/>
  <c r="J147" i="12"/>
  <c r="BF147" i="12" s="1"/>
  <c r="BI146" i="12"/>
  <c r="BH146" i="12"/>
  <c r="BG146" i="12"/>
  <c r="BE146" i="12"/>
  <c r="T146" i="12"/>
  <c r="R146" i="12"/>
  <c r="P146" i="12"/>
  <c r="BK146" i="12"/>
  <c r="J146" i="12"/>
  <c r="BF146" i="12"/>
  <c r="BI145" i="12"/>
  <c r="BH145" i="12"/>
  <c r="BG145" i="12"/>
  <c r="BE145" i="12"/>
  <c r="T145" i="12"/>
  <c r="R145" i="12"/>
  <c r="P145" i="12"/>
  <c r="BK145" i="12"/>
  <c r="J145" i="12"/>
  <c r="BF145" i="12" s="1"/>
  <c r="BI144" i="12"/>
  <c r="BH144" i="12"/>
  <c r="BG144" i="12"/>
  <c r="BE144" i="12"/>
  <c r="T144" i="12"/>
  <c r="R144" i="12"/>
  <c r="P144" i="12"/>
  <c r="BK144" i="12"/>
  <c r="J144" i="12"/>
  <c r="BF144" i="12"/>
  <c r="BI143" i="12"/>
  <c r="BH143" i="12"/>
  <c r="BG143" i="12"/>
  <c r="BE143" i="12"/>
  <c r="T143" i="12"/>
  <c r="R143" i="12"/>
  <c r="P143" i="12"/>
  <c r="BK143" i="12"/>
  <c r="J143" i="12"/>
  <c r="BF143" i="12" s="1"/>
  <c r="BI142" i="12"/>
  <c r="BH142" i="12"/>
  <c r="BG142" i="12"/>
  <c r="BE142" i="12"/>
  <c r="T142" i="12"/>
  <c r="R142" i="12"/>
  <c r="P142" i="12"/>
  <c r="BK142" i="12"/>
  <c r="J142" i="12"/>
  <c r="BF142" i="12"/>
  <c r="BI141" i="12"/>
  <c r="BH141" i="12"/>
  <c r="BG141" i="12"/>
  <c r="BE141" i="12"/>
  <c r="T141" i="12"/>
  <c r="R141" i="12"/>
  <c r="P141" i="12"/>
  <c r="BK141" i="12"/>
  <c r="J141" i="12"/>
  <c r="BF141" i="12" s="1"/>
  <c r="BI140" i="12"/>
  <c r="BH140" i="12"/>
  <c r="BG140" i="12"/>
  <c r="BE140" i="12"/>
  <c r="T140" i="12"/>
  <c r="R140" i="12"/>
  <c r="P140" i="12"/>
  <c r="BK140" i="12"/>
  <c r="J140" i="12"/>
  <c r="BF140" i="12"/>
  <c r="BI139" i="12"/>
  <c r="BH139" i="12"/>
  <c r="BG139" i="12"/>
  <c r="BE139" i="12"/>
  <c r="T139" i="12"/>
  <c r="R139" i="12"/>
  <c r="P139" i="12"/>
  <c r="BK139" i="12"/>
  <c r="J139" i="12"/>
  <c r="BF139" i="12" s="1"/>
  <c r="BI138" i="12"/>
  <c r="BH138" i="12"/>
  <c r="BG138" i="12"/>
  <c r="BE138" i="12"/>
  <c r="T138" i="12"/>
  <c r="R138" i="12"/>
  <c r="P138" i="12"/>
  <c r="BK138" i="12"/>
  <c r="J138" i="12"/>
  <c r="BF138" i="12"/>
  <c r="BI137" i="12"/>
  <c r="BH137" i="12"/>
  <c r="BG137" i="12"/>
  <c r="BE137" i="12"/>
  <c r="T137" i="12"/>
  <c r="R137" i="12"/>
  <c r="P137" i="12"/>
  <c r="BK137" i="12"/>
  <c r="J137" i="12"/>
  <c r="BF137" i="12" s="1"/>
  <c r="BI136" i="12"/>
  <c r="BH136" i="12"/>
  <c r="BG136" i="12"/>
  <c r="BE136" i="12"/>
  <c r="T136" i="12"/>
  <c r="R136" i="12"/>
  <c r="P136" i="12"/>
  <c r="BK136" i="12"/>
  <c r="J136" i="12"/>
  <c r="BF136" i="12" s="1"/>
  <c r="BI134" i="12"/>
  <c r="BH134" i="12"/>
  <c r="BG134" i="12"/>
  <c r="BE134" i="12"/>
  <c r="T134" i="12"/>
  <c r="R134" i="12"/>
  <c r="P134" i="12"/>
  <c r="BK134" i="12"/>
  <c r="J134" i="12"/>
  <c r="BF134" i="12"/>
  <c r="BI133" i="12"/>
  <c r="BH133" i="12"/>
  <c r="BG133" i="12"/>
  <c r="BE133" i="12"/>
  <c r="T133" i="12"/>
  <c r="R133" i="12"/>
  <c r="P133" i="12"/>
  <c r="BK133" i="12"/>
  <c r="J133" i="12"/>
  <c r="BF133" i="12"/>
  <c r="BI132" i="12"/>
  <c r="BH132" i="12"/>
  <c r="BG132" i="12"/>
  <c r="BE132" i="12"/>
  <c r="T132" i="12"/>
  <c r="R132" i="12"/>
  <c r="P132" i="12"/>
  <c r="BK132" i="12"/>
  <c r="J132" i="12"/>
  <c r="BF132" i="12"/>
  <c r="BI131" i="12"/>
  <c r="BH131" i="12"/>
  <c r="BG131" i="12"/>
  <c r="BE131" i="12"/>
  <c r="T131" i="12"/>
  <c r="R131" i="12"/>
  <c r="P131" i="12"/>
  <c r="BK131" i="12"/>
  <c r="J131" i="12"/>
  <c r="BF131" i="12"/>
  <c r="BI130" i="12"/>
  <c r="BH130" i="12"/>
  <c r="BG130" i="12"/>
  <c r="BE130" i="12"/>
  <c r="T130" i="12"/>
  <c r="R130" i="12"/>
  <c r="P130" i="12"/>
  <c r="BK130" i="12"/>
  <c r="J130" i="12"/>
  <c r="BF130" i="12"/>
  <c r="BI129" i="12"/>
  <c r="BH129" i="12"/>
  <c r="BG129" i="12"/>
  <c r="BE129" i="12"/>
  <c r="T129" i="12"/>
  <c r="R129" i="12"/>
  <c r="P129" i="12"/>
  <c r="BK129" i="12"/>
  <c r="J129" i="12"/>
  <c r="BF129" i="12"/>
  <c r="BI128" i="12"/>
  <c r="BH128" i="12"/>
  <c r="BG128" i="12"/>
  <c r="BE128" i="12"/>
  <c r="T128" i="12"/>
  <c r="R128" i="12"/>
  <c r="P128" i="12"/>
  <c r="BK128" i="12"/>
  <c r="J128" i="12"/>
  <c r="BF128" i="12"/>
  <c r="BI127" i="12"/>
  <c r="BH127" i="12"/>
  <c r="BG127" i="12"/>
  <c r="BE127" i="12"/>
  <c r="T127" i="12"/>
  <c r="R127" i="12"/>
  <c r="P127" i="12"/>
  <c r="BK127" i="12"/>
  <c r="J127" i="12"/>
  <c r="BF127" i="12"/>
  <c r="BI126" i="12"/>
  <c r="BH126" i="12"/>
  <c r="BG126" i="12"/>
  <c r="BE126" i="12"/>
  <c r="T126" i="12"/>
  <c r="R126" i="12"/>
  <c r="P126" i="12"/>
  <c r="BK126" i="12"/>
  <c r="J126" i="12"/>
  <c r="BF126" i="12" s="1"/>
  <c r="J120" i="12"/>
  <c r="J119" i="12"/>
  <c r="F119" i="12"/>
  <c r="F117" i="12"/>
  <c r="E115" i="12"/>
  <c r="J92" i="12"/>
  <c r="J91" i="12"/>
  <c r="F91" i="12"/>
  <c r="F89" i="12"/>
  <c r="E87" i="12"/>
  <c r="J18" i="12"/>
  <c r="E18" i="12"/>
  <c r="J17" i="12"/>
  <c r="J12" i="12"/>
  <c r="E7" i="12"/>
  <c r="E85" i="12" s="1"/>
  <c r="E113" i="12"/>
  <c r="J37" i="11"/>
  <c r="J36" i="11"/>
  <c r="AY104" i="1" s="1"/>
  <c r="J35" i="11"/>
  <c r="AX104" i="1"/>
  <c r="BI160" i="11"/>
  <c r="BH160" i="11"/>
  <c r="BG160" i="11"/>
  <c r="BE160" i="11"/>
  <c r="T160" i="11"/>
  <c r="R160" i="11"/>
  <c r="P160" i="11"/>
  <c r="BK160" i="11"/>
  <c r="BK158" i="11" s="1"/>
  <c r="BK157" i="11" s="1"/>
  <c r="J157" i="11" s="1"/>
  <c r="J100" i="11" s="1"/>
  <c r="J160" i="11"/>
  <c r="BF160" i="11" s="1"/>
  <c r="BI159" i="11"/>
  <c r="BH159" i="11"/>
  <c r="BG159" i="11"/>
  <c r="BE159" i="11"/>
  <c r="T159" i="11"/>
  <c r="T158" i="11" s="1"/>
  <c r="T157" i="11" s="1"/>
  <c r="R159" i="11"/>
  <c r="P159" i="11"/>
  <c r="P158" i="11" s="1"/>
  <c r="P157" i="11" s="1"/>
  <c r="BK159" i="11"/>
  <c r="J158" i="11"/>
  <c r="J101" i="11" s="1"/>
  <c r="J159" i="11"/>
  <c r="BF159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/>
  <c r="BI152" i="11"/>
  <c r="BH152" i="11"/>
  <c r="BG152" i="11"/>
  <c r="BE152" i="11"/>
  <c r="T152" i="11"/>
  <c r="T144" i="11" s="1"/>
  <c r="R152" i="11"/>
  <c r="P152" i="11"/>
  <c r="BK152" i="11"/>
  <c r="J152" i="11"/>
  <c r="BF152" i="11" s="1"/>
  <c r="BI151" i="11"/>
  <c r="BH151" i="11"/>
  <c r="BG151" i="11"/>
  <c r="BE151" i="11"/>
  <c r="T151" i="11"/>
  <c r="R151" i="11"/>
  <c r="P151" i="11"/>
  <c r="BK151" i="11"/>
  <c r="J151" i="11"/>
  <c r="BF151" i="11"/>
  <c r="BI150" i="11"/>
  <c r="BH150" i="11"/>
  <c r="BG150" i="11"/>
  <c r="BE150" i="11"/>
  <c r="T150" i="11"/>
  <c r="R150" i="11"/>
  <c r="P150" i="11"/>
  <c r="BK150" i="11"/>
  <c r="J150" i="11"/>
  <c r="BF150" i="11" s="1"/>
  <c r="BI149" i="11"/>
  <c r="BH149" i="11"/>
  <c r="BG149" i="11"/>
  <c r="BE149" i="11"/>
  <c r="T149" i="11"/>
  <c r="R149" i="11"/>
  <c r="P149" i="11"/>
  <c r="BK149" i="11"/>
  <c r="J149" i="11"/>
  <c r="BF149" i="1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R147" i="11"/>
  <c r="R144" i="11" s="1"/>
  <c r="P147" i="11"/>
  <c r="BK147" i="11"/>
  <c r="J147" i="11"/>
  <c r="BF147" i="11"/>
  <c r="BI146" i="11"/>
  <c r="BH146" i="11"/>
  <c r="BG146" i="11"/>
  <c r="BE146" i="11"/>
  <c r="T146" i="11"/>
  <c r="R146" i="11"/>
  <c r="P146" i="11"/>
  <c r="BK146" i="11"/>
  <c r="BK144" i="11" s="1"/>
  <c r="J144" i="11" s="1"/>
  <c r="J99" i="11" s="1"/>
  <c r="J146" i="11"/>
  <c r="BF146" i="11" s="1"/>
  <c r="BI145" i="11"/>
  <c r="BH145" i="11"/>
  <c r="BG145" i="11"/>
  <c r="BE145" i="11"/>
  <c r="T145" i="11"/>
  <c r="R145" i="11"/>
  <c r="P145" i="11"/>
  <c r="BK145" i="11"/>
  <c r="J145" i="11"/>
  <c r="BF145" i="11" s="1"/>
  <c r="BI143" i="11"/>
  <c r="BH143" i="11"/>
  <c r="BG143" i="11"/>
  <c r="BE143" i="11"/>
  <c r="T143" i="11"/>
  <c r="R143" i="11"/>
  <c r="P143" i="11"/>
  <c r="BK143" i="11"/>
  <c r="J143" i="11"/>
  <c r="BF143" i="11"/>
  <c r="BI142" i="11"/>
  <c r="BH142" i="11"/>
  <c r="BG142" i="11"/>
  <c r="BE142" i="11"/>
  <c r="T142" i="11"/>
  <c r="R142" i="11"/>
  <c r="P142" i="11"/>
  <c r="BK142" i="11"/>
  <c r="J142" i="11"/>
  <c r="BF142" i="11" s="1"/>
  <c r="BI141" i="11"/>
  <c r="BH141" i="11"/>
  <c r="BG141" i="11"/>
  <c r="BE141" i="11"/>
  <c r="T141" i="11"/>
  <c r="R141" i="11"/>
  <c r="P141" i="11"/>
  <c r="BK141" i="11"/>
  <c r="J141" i="11"/>
  <c r="BF141" i="1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 s="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BK137" i="11"/>
  <c r="J137" i="11"/>
  <c r="BF137" i="11" s="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BH130" i="11"/>
  <c r="BG130" i="11"/>
  <c r="BE130" i="11"/>
  <c r="T130" i="11"/>
  <c r="R130" i="11"/>
  <c r="P130" i="11"/>
  <c r="BK130" i="11"/>
  <c r="J130" i="11"/>
  <c r="BF130" i="11" s="1"/>
  <c r="BI129" i="11"/>
  <c r="BH129" i="11"/>
  <c r="BG129" i="11"/>
  <c r="BE129" i="11"/>
  <c r="T129" i="11"/>
  <c r="R129" i="11"/>
  <c r="P129" i="11"/>
  <c r="BK129" i="11"/>
  <c r="J129" i="11"/>
  <c r="BF129" i="11"/>
  <c r="BI128" i="11"/>
  <c r="BH128" i="11"/>
  <c r="BG128" i="11"/>
  <c r="BE128" i="11"/>
  <c r="T128" i="11"/>
  <c r="R128" i="11"/>
  <c r="P128" i="11"/>
  <c r="BK128" i="11"/>
  <c r="J128" i="11"/>
  <c r="BF128" i="11" s="1"/>
  <c r="BI127" i="11"/>
  <c r="BH127" i="11"/>
  <c r="BG127" i="11"/>
  <c r="BE127" i="11"/>
  <c r="T127" i="11"/>
  <c r="R127" i="11"/>
  <c r="P127" i="11"/>
  <c r="BK127" i="11"/>
  <c r="J127" i="11"/>
  <c r="BF127" i="11"/>
  <c r="BI126" i="11"/>
  <c r="BH126" i="11"/>
  <c r="BG126" i="11"/>
  <c r="BE126" i="11"/>
  <c r="T126" i="11"/>
  <c r="R126" i="11"/>
  <c r="P126" i="11"/>
  <c r="BK126" i="11"/>
  <c r="J126" i="11"/>
  <c r="BF126" i="11" s="1"/>
  <c r="BI125" i="11"/>
  <c r="BH125" i="11"/>
  <c r="BG125" i="11"/>
  <c r="BE125" i="11"/>
  <c r="T125" i="11"/>
  <c r="R125" i="11"/>
  <c r="P125" i="11"/>
  <c r="BK125" i="11"/>
  <c r="J125" i="11"/>
  <c r="BF125" i="11"/>
  <c r="BI124" i="11"/>
  <c r="BH124" i="11"/>
  <c r="BG124" i="11"/>
  <c r="BE124" i="11"/>
  <c r="T124" i="11"/>
  <c r="R124" i="11"/>
  <c r="P124" i="11"/>
  <c r="BK124" i="11"/>
  <c r="J124" i="11"/>
  <c r="BF124" i="11" s="1"/>
  <c r="J118" i="11"/>
  <c r="J117" i="11"/>
  <c r="F117" i="11"/>
  <c r="F115" i="11"/>
  <c r="E113" i="11"/>
  <c r="J92" i="11"/>
  <c r="J91" i="11"/>
  <c r="F91" i="11"/>
  <c r="F89" i="11"/>
  <c r="E87" i="11"/>
  <c r="J18" i="11"/>
  <c r="E18" i="11"/>
  <c r="F118" i="11" s="1"/>
  <c r="F92" i="11"/>
  <c r="J17" i="11"/>
  <c r="J12" i="11"/>
  <c r="J115" i="11" s="1"/>
  <c r="E7" i="11"/>
  <c r="E85" i="11" s="1"/>
  <c r="E111" i="11"/>
  <c r="J37" i="10"/>
  <c r="J36" i="10"/>
  <c r="AY103" i="1"/>
  <c r="J35" i="10"/>
  <c r="AX103" i="1" s="1"/>
  <c r="BI138" i="10"/>
  <c r="BH138" i="10"/>
  <c r="BG138" i="10"/>
  <c r="BE138" i="10"/>
  <c r="T138" i="10"/>
  <c r="R138" i="10"/>
  <c r="P138" i="10"/>
  <c r="P135" i="10" s="1"/>
  <c r="P134" i="10" s="1"/>
  <c r="BK138" i="10"/>
  <c r="J138" i="10"/>
  <c r="BF138" i="10"/>
  <c r="BI137" i="10"/>
  <c r="BH137" i="10"/>
  <c r="BG137" i="10"/>
  <c r="BE137" i="10"/>
  <c r="T137" i="10"/>
  <c r="T135" i="10" s="1"/>
  <c r="T134" i="10" s="1"/>
  <c r="R137" i="10"/>
  <c r="P137" i="10"/>
  <c r="BK137" i="10"/>
  <c r="J137" i="10"/>
  <c r="BF137" i="10" s="1"/>
  <c r="BI136" i="10"/>
  <c r="BH136" i="10"/>
  <c r="BG136" i="10"/>
  <c r="BE136" i="10"/>
  <c r="T136" i="10"/>
  <c r="R136" i="10"/>
  <c r="R135" i="10" s="1"/>
  <c r="R134" i="10" s="1"/>
  <c r="P136" i="10"/>
  <c r="BK136" i="10"/>
  <c r="J136" i="10"/>
  <c r="BF136" i="10" s="1"/>
  <c r="BI133" i="10"/>
  <c r="BH133" i="10"/>
  <c r="BG133" i="10"/>
  <c r="BE133" i="10"/>
  <c r="T133" i="10"/>
  <c r="R133" i="10"/>
  <c r="P133" i="10"/>
  <c r="BK133" i="10"/>
  <c r="J133" i="10"/>
  <c r="BF133" i="10"/>
  <c r="BI132" i="10"/>
  <c r="BH132" i="10"/>
  <c r="BG132" i="10"/>
  <c r="BE132" i="10"/>
  <c r="T132" i="10"/>
  <c r="T130" i="10" s="1"/>
  <c r="T129" i="10" s="1"/>
  <c r="R132" i="10"/>
  <c r="P132" i="10"/>
  <c r="BK132" i="10"/>
  <c r="J132" i="10"/>
  <c r="BF132" i="10" s="1"/>
  <c r="BI131" i="10"/>
  <c r="BH131" i="10"/>
  <c r="BG131" i="10"/>
  <c r="BE131" i="10"/>
  <c r="T131" i="10"/>
  <c r="R131" i="10"/>
  <c r="P131" i="10"/>
  <c r="BK131" i="10"/>
  <c r="J131" i="10"/>
  <c r="BF131" i="10" s="1"/>
  <c r="BI128" i="10"/>
  <c r="BH128" i="10"/>
  <c r="BG128" i="10"/>
  <c r="BE128" i="10"/>
  <c r="T128" i="10"/>
  <c r="R128" i="10"/>
  <c r="P128" i="10"/>
  <c r="BK128" i="10"/>
  <c r="J128" i="10"/>
  <c r="BF128" i="10" s="1"/>
  <c r="BI127" i="10"/>
  <c r="BH127" i="10"/>
  <c r="BG127" i="10"/>
  <c r="BE127" i="10"/>
  <c r="T127" i="10"/>
  <c r="R127" i="10"/>
  <c r="P127" i="10"/>
  <c r="BK127" i="10"/>
  <c r="J127" i="10"/>
  <c r="BF127" i="10"/>
  <c r="BI126" i="10"/>
  <c r="BH126" i="10"/>
  <c r="BG126" i="10"/>
  <c r="BE126" i="10"/>
  <c r="T126" i="10"/>
  <c r="R126" i="10"/>
  <c r="P126" i="10"/>
  <c r="BK126" i="10"/>
  <c r="J126" i="10"/>
  <c r="BF126" i="10" s="1"/>
  <c r="BI125" i="10"/>
  <c r="BH125" i="10"/>
  <c r="BG125" i="10"/>
  <c r="BE125" i="10"/>
  <c r="T125" i="10"/>
  <c r="R125" i="10"/>
  <c r="P125" i="10"/>
  <c r="BK125" i="10"/>
  <c r="J125" i="10"/>
  <c r="BF125" i="10" s="1"/>
  <c r="BI124" i="10"/>
  <c r="BH124" i="10"/>
  <c r="BG124" i="10"/>
  <c r="BE124" i="10"/>
  <c r="T124" i="10"/>
  <c r="R124" i="10"/>
  <c r="P124" i="10"/>
  <c r="BK124" i="10"/>
  <c r="J124" i="10"/>
  <c r="BF124" i="10" s="1"/>
  <c r="BI123" i="10"/>
  <c r="BH123" i="10"/>
  <c r="BG123" i="10"/>
  <c r="BE123" i="10"/>
  <c r="T123" i="10"/>
  <c r="R123" i="10"/>
  <c r="P123" i="10"/>
  <c r="BK123" i="10"/>
  <c r="BK122" i="10"/>
  <c r="J122" i="10" s="1"/>
  <c r="J97" i="10" s="1"/>
  <c r="J123" i="10"/>
  <c r="BF123" i="10"/>
  <c r="J118" i="10"/>
  <c r="J117" i="10"/>
  <c r="F117" i="10"/>
  <c r="F115" i="10"/>
  <c r="E113" i="10"/>
  <c r="J92" i="10"/>
  <c r="J91" i="10"/>
  <c r="F91" i="10"/>
  <c r="F89" i="10"/>
  <c r="E87" i="10"/>
  <c r="J18" i="10"/>
  <c r="E18" i="10"/>
  <c r="F118" i="10" s="1"/>
  <c r="F92" i="10"/>
  <c r="J17" i="10"/>
  <c r="J12" i="10"/>
  <c r="J115" i="10" s="1"/>
  <c r="E7" i="10"/>
  <c r="J37" i="9"/>
  <c r="J36" i="9"/>
  <c r="AY102" i="1"/>
  <c r="J35" i="9"/>
  <c r="AX102" i="1"/>
  <c r="BI140" i="9"/>
  <c r="BH140" i="9"/>
  <c r="BG140" i="9"/>
  <c r="BE140" i="9"/>
  <c r="T140" i="9"/>
  <c r="R140" i="9"/>
  <c r="P140" i="9"/>
  <c r="BK140" i="9"/>
  <c r="J140" i="9"/>
  <c r="BF140" i="9"/>
  <c r="BI139" i="9"/>
  <c r="BH139" i="9"/>
  <c r="BG139" i="9"/>
  <c r="BE139" i="9"/>
  <c r="T139" i="9"/>
  <c r="T137" i="9" s="1"/>
  <c r="R139" i="9"/>
  <c r="P139" i="9"/>
  <c r="BK139" i="9"/>
  <c r="J139" i="9"/>
  <c r="BF139" i="9"/>
  <c r="BI138" i="9"/>
  <c r="BH138" i="9"/>
  <c r="BG138" i="9"/>
  <c r="BE138" i="9"/>
  <c r="T138" i="9"/>
  <c r="R138" i="9"/>
  <c r="P138" i="9"/>
  <c r="P137" i="9" s="1"/>
  <c r="BK138" i="9"/>
  <c r="J138" i="9"/>
  <c r="BF138" i="9" s="1"/>
  <c r="BI136" i="9"/>
  <c r="BH136" i="9"/>
  <c r="BG136" i="9"/>
  <c r="BE136" i="9"/>
  <c r="T136" i="9"/>
  <c r="T135" i="9" s="1"/>
  <c r="R136" i="9"/>
  <c r="R135" i="9"/>
  <c r="P136" i="9"/>
  <c r="P135" i="9" s="1"/>
  <c r="BK136" i="9"/>
  <c r="BK135" i="9"/>
  <c r="J135" i="9" s="1"/>
  <c r="J100" i="9" s="1"/>
  <c r="J136" i="9"/>
  <c r="BF136" i="9" s="1"/>
  <c r="BI134" i="9"/>
  <c r="BH134" i="9"/>
  <c r="BG134" i="9"/>
  <c r="BE134" i="9"/>
  <c r="T134" i="9"/>
  <c r="R134" i="9"/>
  <c r="P134" i="9"/>
  <c r="BK134" i="9"/>
  <c r="J134" i="9"/>
  <c r="BF134" i="9" s="1"/>
  <c r="BI133" i="9"/>
  <c r="BH133" i="9"/>
  <c r="BG133" i="9"/>
  <c r="BE133" i="9"/>
  <c r="T133" i="9"/>
  <c r="R133" i="9"/>
  <c r="P133" i="9"/>
  <c r="BK133" i="9"/>
  <c r="J133" i="9"/>
  <c r="BF133" i="9"/>
  <c r="BI132" i="9"/>
  <c r="BH132" i="9"/>
  <c r="BG132" i="9"/>
  <c r="BE132" i="9"/>
  <c r="T132" i="9"/>
  <c r="R132" i="9"/>
  <c r="P132" i="9"/>
  <c r="BK132" i="9"/>
  <c r="J132" i="9"/>
  <c r="BF132" i="9" s="1"/>
  <c r="BI131" i="9"/>
  <c r="BH131" i="9"/>
  <c r="BG131" i="9"/>
  <c r="BE131" i="9"/>
  <c r="T131" i="9"/>
  <c r="R131" i="9"/>
  <c r="P131" i="9"/>
  <c r="BK131" i="9"/>
  <c r="J131" i="9"/>
  <c r="BF131" i="9"/>
  <c r="BI130" i="9"/>
  <c r="BH130" i="9"/>
  <c r="BG130" i="9"/>
  <c r="BE130" i="9"/>
  <c r="T130" i="9"/>
  <c r="R130" i="9"/>
  <c r="P130" i="9"/>
  <c r="BK130" i="9"/>
  <c r="J130" i="9"/>
  <c r="BF130" i="9" s="1"/>
  <c r="BI129" i="9"/>
  <c r="BH129" i="9"/>
  <c r="BG129" i="9"/>
  <c r="BE129" i="9"/>
  <c r="T129" i="9"/>
  <c r="R129" i="9"/>
  <c r="P129" i="9"/>
  <c r="BK129" i="9"/>
  <c r="J129" i="9"/>
  <c r="BF129" i="9"/>
  <c r="BI128" i="9"/>
  <c r="BH128" i="9"/>
  <c r="BG128" i="9"/>
  <c r="BE128" i="9"/>
  <c r="T128" i="9"/>
  <c r="R128" i="9"/>
  <c r="R127" i="9" s="1"/>
  <c r="P128" i="9"/>
  <c r="P127" i="9"/>
  <c r="BK128" i="9"/>
  <c r="J128" i="9"/>
  <c r="BF128" i="9"/>
  <c r="BI125" i="9"/>
  <c r="BH125" i="9"/>
  <c r="BG125" i="9"/>
  <c r="BE125" i="9"/>
  <c r="T125" i="9"/>
  <c r="R125" i="9"/>
  <c r="P125" i="9"/>
  <c r="BK125" i="9"/>
  <c r="J125" i="9"/>
  <c r="BF125" i="9" s="1"/>
  <c r="BI124" i="9"/>
  <c r="BH124" i="9"/>
  <c r="BG124" i="9"/>
  <c r="F35" i="9" s="1"/>
  <c r="BB102" i="1" s="1"/>
  <c r="BE124" i="9"/>
  <c r="T124" i="9"/>
  <c r="R124" i="9"/>
  <c r="R122" i="9" s="1"/>
  <c r="P124" i="9"/>
  <c r="BK124" i="9"/>
  <c r="J124" i="9"/>
  <c r="BF124" i="9"/>
  <c r="BI123" i="9"/>
  <c r="BH123" i="9"/>
  <c r="BG123" i="9"/>
  <c r="BE123" i="9"/>
  <c r="T123" i="9"/>
  <c r="R123" i="9"/>
  <c r="P123" i="9"/>
  <c r="BK123" i="9"/>
  <c r="J123" i="9"/>
  <c r="BF123" i="9" s="1"/>
  <c r="J118" i="9"/>
  <c r="J117" i="9"/>
  <c r="F117" i="9"/>
  <c r="F115" i="9"/>
  <c r="E113" i="9"/>
  <c r="J92" i="9"/>
  <c r="J91" i="9"/>
  <c r="F91" i="9"/>
  <c r="F89" i="9"/>
  <c r="E87" i="9"/>
  <c r="J18" i="9"/>
  <c r="E18" i="9"/>
  <c r="F118" i="9" s="1"/>
  <c r="F92" i="9"/>
  <c r="J17" i="9"/>
  <c r="J12" i="9"/>
  <c r="J115" i="9" s="1"/>
  <c r="E7" i="9"/>
  <c r="E85" i="9" s="1"/>
  <c r="E111" i="9"/>
  <c r="J37" i="8"/>
  <c r="J36" i="8"/>
  <c r="AY101" i="1" s="1"/>
  <c r="J35" i="8"/>
  <c r="AX101" i="1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P137" i="8" s="1"/>
  <c r="BK141" i="8"/>
  <c r="J141" i="8"/>
  <c r="BF141" i="8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/>
  <c r="BI138" i="8"/>
  <c r="BH138" i="8"/>
  <c r="BG138" i="8"/>
  <c r="BE138" i="8"/>
  <c r="T138" i="8"/>
  <c r="T137" i="8"/>
  <c r="R138" i="8"/>
  <c r="P138" i="8"/>
  <c r="BK138" i="8"/>
  <c r="J138" i="8"/>
  <c r="BF138" i="8" s="1"/>
  <c r="BI136" i="8"/>
  <c r="BH136" i="8"/>
  <c r="BG136" i="8"/>
  <c r="BE136" i="8"/>
  <c r="T136" i="8"/>
  <c r="T135" i="8" s="1"/>
  <c r="R136" i="8"/>
  <c r="R135" i="8"/>
  <c r="P136" i="8"/>
  <c r="P135" i="8" s="1"/>
  <c r="BK136" i="8"/>
  <c r="BK135" i="8"/>
  <c r="J135" i="8" s="1"/>
  <c r="J100" i="8" s="1"/>
  <c r="J136" i="8"/>
  <c r="BF136" i="8" s="1"/>
  <c r="BI134" i="8"/>
  <c r="BH134" i="8"/>
  <c r="BG134" i="8"/>
  <c r="BE134" i="8"/>
  <c r="T134" i="8"/>
  <c r="R134" i="8"/>
  <c r="P134" i="8"/>
  <c r="P132" i="8" s="1"/>
  <c r="BK134" i="8"/>
  <c r="J134" i="8"/>
  <c r="BF134" i="8" s="1"/>
  <c r="BI133" i="8"/>
  <c r="BH133" i="8"/>
  <c r="BG133" i="8"/>
  <c r="BE133" i="8"/>
  <c r="T133" i="8"/>
  <c r="T132" i="8"/>
  <c r="R133" i="8"/>
  <c r="R132" i="8" s="1"/>
  <c r="P133" i="8"/>
  <c r="BK133" i="8"/>
  <c r="J133" i="8"/>
  <c r="BF133" i="8" s="1"/>
  <c r="BI131" i="8"/>
  <c r="BH131" i="8"/>
  <c r="BG131" i="8"/>
  <c r="BE131" i="8"/>
  <c r="T131" i="8"/>
  <c r="R131" i="8"/>
  <c r="P131" i="8"/>
  <c r="BK131" i="8"/>
  <c r="J131" i="8"/>
  <c r="BF131" i="8"/>
  <c r="BI130" i="8"/>
  <c r="BH130" i="8"/>
  <c r="BG130" i="8"/>
  <c r="BE130" i="8"/>
  <c r="T130" i="8"/>
  <c r="R130" i="8"/>
  <c r="P130" i="8"/>
  <c r="BK130" i="8"/>
  <c r="J130" i="8"/>
  <c r="BF130" i="8" s="1"/>
  <c r="BI129" i="8"/>
  <c r="BH129" i="8"/>
  <c r="BG129" i="8"/>
  <c r="BE129" i="8"/>
  <c r="T129" i="8"/>
  <c r="R129" i="8"/>
  <c r="P129" i="8"/>
  <c r="BK129" i="8"/>
  <c r="J129" i="8"/>
  <c r="BF129" i="8" s="1"/>
  <c r="BI128" i="8"/>
  <c r="BH128" i="8"/>
  <c r="BG128" i="8"/>
  <c r="BE128" i="8"/>
  <c r="T128" i="8"/>
  <c r="R128" i="8"/>
  <c r="P128" i="8"/>
  <c r="BK128" i="8"/>
  <c r="J128" i="8"/>
  <c r="BF128" i="8" s="1"/>
  <c r="BI127" i="8"/>
  <c r="BH127" i="8"/>
  <c r="BG127" i="8"/>
  <c r="BE127" i="8"/>
  <c r="T127" i="8"/>
  <c r="R127" i="8"/>
  <c r="P127" i="8"/>
  <c r="BK127" i="8"/>
  <c r="J127" i="8"/>
  <c r="BF127" i="8"/>
  <c r="BI126" i="8"/>
  <c r="BH126" i="8"/>
  <c r="BG126" i="8"/>
  <c r="BE126" i="8"/>
  <c r="T126" i="8"/>
  <c r="R126" i="8"/>
  <c r="P126" i="8"/>
  <c r="BK126" i="8"/>
  <c r="J126" i="8"/>
  <c r="BF126" i="8" s="1"/>
  <c r="BI125" i="8"/>
  <c r="BH125" i="8"/>
  <c r="BG125" i="8"/>
  <c r="BE125" i="8"/>
  <c r="T125" i="8"/>
  <c r="R125" i="8"/>
  <c r="P125" i="8"/>
  <c r="BK125" i="8"/>
  <c r="J125" i="8"/>
  <c r="BF125" i="8"/>
  <c r="BI124" i="8"/>
  <c r="BH124" i="8"/>
  <c r="BG124" i="8"/>
  <c r="BE124" i="8"/>
  <c r="T124" i="8"/>
  <c r="R124" i="8"/>
  <c r="P124" i="8"/>
  <c r="BK124" i="8"/>
  <c r="J124" i="8"/>
  <c r="BF124" i="8" s="1"/>
  <c r="J118" i="8"/>
  <c r="J117" i="8"/>
  <c r="F117" i="8"/>
  <c r="F115" i="8"/>
  <c r="E113" i="8"/>
  <c r="J92" i="8"/>
  <c r="J91" i="8"/>
  <c r="F91" i="8"/>
  <c r="F89" i="8"/>
  <c r="E87" i="8"/>
  <c r="J18" i="8"/>
  <c r="E18" i="8"/>
  <c r="F118" i="8" s="1"/>
  <c r="F92" i="8"/>
  <c r="J17" i="8"/>
  <c r="J12" i="8"/>
  <c r="J115" i="8" s="1"/>
  <c r="E7" i="8"/>
  <c r="J37" i="7"/>
  <c r="J36" i="7"/>
  <c r="AY100" i="1" s="1"/>
  <c r="J35" i="7"/>
  <c r="AX100" i="1"/>
  <c r="BI141" i="7"/>
  <c r="BH141" i="7"/>
  <c r="BG141" i="7"/>
  <c r="BE141" i="7"/>
  <c r="T141" i="7"/>
  <c r="R141" i="7"/>
  <c r="P141" i="7"/>
  <c r="BK141" i="7"/>
  <c r="J141" i="7"/>
  <c r="BF141" i="7" s="1"/>
  <c r="BI140" i="7"/>
  <c r="BH140" i="7"/>
  <c r="BG140" i="7"/>
  <c r="BE140" i="7"/>
  <c r="T140" i="7"/>
  <c r="R140" i="7"/>
  <c r="P140" i="7"/>
  <c r="BK140" i="7"/>
  <c r="J140" i="7"/>
  <c r="BF140" i="7" s="1"/>
  <c r="BI139" i="7"/>
  <c r="BH139" i="7"/>
  <c r="BG139" i="7"/>
  <c r="BE139" i="7"/>
  <c r="T139" i="7"/>
  <c r="R139" i="7"/>
  <c r="P139" i="7"/>
  <c r="BK139" i="7"/>
  <c r="J139" i="7"/>
  <c r="BF139" i="7" s="1"/>
  <c r="BI138" i="7"/>
  <c r="BH138" i="7"/>
  <c r="BG138" i="7"/>
  <c r="BE138" i="7"/>
  <c r="T138" i="7"/>
  <c r="R138" i="7"/>
  <c r="P138" i="7"/>
  <c r="BK138" i="7"/>
  <c r="J138" i="7"/>
  <c r="BF138" i="7"/>
  <c r="BI137" i="7"/>
  <c r="BH137" i="7"/>
  <c r="BG137" i="7"/>
  <c r="BE137" i="7"/>
  <c r="T137" i="7"/>
  <c r="R137" i="7"/>
  <c r="P137" i="7"/>
  <c r="BK137" i="7"/>
  <c r="J137" i="7"/>
  <c r="BF137" i="7" s="1"/>
  <c r="BI135" i="7"/>
  <c r="BH135" i="7"/>
  <c r="BG135" i="7"/>
  <c r="BE135" i="7"/>
  <c r="T135" i="7"/>
  <c r="T134" i="7" s="1"/>
  <c r="R135" i="7"/>
  <c r="R134" i="7"/>
  <c r="P135" i="7"/>
  <c r="P134" i="7" s="1"/>
  <c r="BK135" i="7"/>
  <c r="BK134" i="7"/>
  <c r="J134" i="7" s="1"/>
  <c r="J100" i="7" s="1"/>
  <c r="J135" i="7"/>
  <c r="BF135" i="7" s="1"/>
  <c r="BI133" i="7"/>
  <c r="BH133" i="7"/>
  <c r="BG133" i="7"/>
  <c r="BE133" i="7"/>
  <c r="T133" i="7"/>
  <c r="R133" i="7"/>
  <c r="P133" i="7"/>
  <c r="BK133" i="7"/>
  <c r="J133" i="7"/>
  <c r="BF133" i="7" s="1"/>
  <c r="BI132" i="7"/>
  <c r="BH132" i="7"/>
  <c r="BG132" i="7"/>
  <c r="BE132" i="7"/>
  <c r="T132" i="7"/>
  <c r="R132" i="7"/>
  <c r="P132" i="7"/>
  <c r="BK132" i="7"/>
  <c r="J132" i="7"/>
  <c r="BF132" i="7"/>
  <c r="BI131" i="7"/>
  <c r="BH131" i="7"/>
  <c r="BG131" i="7"/>
  <c r="BE131" i="7"/>
  <c r="T131" i="7"/>
  <c r="R131" i="7"/>
  <c r="P131" i="7"/>
  <c r="BK131" i="7"/>
  <c r="J131" i="7"/>
  <c r="BF131" i="7" s="1"/>
  <c r="BI130" i="7"/>
  <c r="BH130" i="7"/>
  <c r="BG130" i="7"/>
  <c r="BE130" i="7"/>
  <c r="T130" i="7"/>
  <c r="R130" i="7"/>
  <c r="P130" i="7"/>
  <c r="BK130" i="7"/>
  <c r="J130" i="7"/>
  <c r="BF130" i="7"/>
  <c r="BI129" i="7"/>
  <c r="BH129" i="7"/>
  <c r="BG129" i="7"/>
  <c r="BE129" i="7"/>
  <c r="T129" i="7"/>
  <c r="R129" i="7"/>
  <c r="P129" i="7"/>
  <c r="BK129" i="7"/>
  <c r="J129" i="7"/>
  <c r="BF129" i="7" s="1"/>
  <c r="BI128" i="7"/>
  <c r="BH128" i="7"/>
  <c r="BG128" i="7"/>
  <c r="BE128" i="7"/>
  <c r="T128" i="7"/>
  <c r="R128" i="7"/>
  <c r="P128" i="7"/>
  <c r="BK128" i="7"/>
  <c r="J128" i="7"/>
  <c r="BF128" i="7" s="1"/>
  <c r="BI127" i="7"/>
  <c r="BH127" i="7"/>
  <c r="BG127" i="7"/>
  <c r="BE127" i="7"/>
  <c r="T127" i="7"/>
  <c r="R127" i="7"/>
  <c r="P127" i="7"/>
  <c r="BK127" i="7"/>
  <c r="J127" i="7"/>
  <c r="BF127" i="7"/>
  <c r="BI124" i="7"/>
  <c r="BH124" i="7"/>
  <c r="BG124" i="7"/>
  <c r="BE124" i="7"/>
  <c r="T124" i="7"/>
  <c r="T122" i="7" s="1"/>
  <c r="R124" i="7"/>
  <c r="P124" i="7"/>
  <c r="BK124" i="7"/>
  <c r="J124" i="7"/>
  <c r="BF124" i="7" s="1"/>
  <c r="BI123" i="7"/>
  <c r="BH123" i="7"/>
  <c r="BG123" i="7"/>
  <c r="BE123" i="7"/>
  <c r="T123" i="7"/>
  <c r="R123" i="7"/>
  <c r="P123" i="7"/>
  <c r="BK123" i="7"/>
  <c r="J123" i="7"/>
  <c r="BF123" i="7" s="1"/>
  <c r="J118" i="7"/>
  <c r="J117" i="7"/>
  <c r="F117" i="7"/>
  <c r="F115" i="7"/>
  <c r="E113" i="7"/>
  <c r="J92" i="7"/>
  <c r="J91" i="7"/>
  <c r="F91" i="7"/>
  <c r="F89" i="7"/>
  <c r="E87" i="7"/>
  <c r="J18" i="7"/>
  <c r="E18" i="7"/>
  <c r="F92" i="7" s="1"/>
  <c r="F118" i="7"/>
  <c r="J17" i="7"/>
  <c r="J12" i="7"/>
  <c r="J89" i="7" s="1"/>
  <c r="E7" i="7"/>
  <c r="E85" i="7" s="1"/>
  <c r="E111" i="7"/>
  <c r="J37" i="6"/>
  <c r="J36" i="6"/>
  <c r="AY99" i="1" s="1"/>
  <c r="J35" i="6"/>
  <c r="AX99" i="1" s="1"/>
  <c r="BI166" i="6"/>
  <c r="BH166" i="6"/>
  <c r="BG166" i="6"/>
  <c r="BE166" i="6"/>
  <c r="T166" i="6"/>
  <c r="T165" i="6"/>
  <c r="R166" i="6"/>
  <c r="R165" i="6" s="1"/>
  <c r="P166" i="6"/>
  <c r="P165" i="6"/>
  <c r="BK166" i="6"/>
  <c r="BK165" i="6" s="1"/>
  <c r="J165" i="6" s="1"/>
  <c r="J107" i="6" s="1"/>
  <c r="J166" i="6"/>
  <c r="BF166" i="6" s="1"/>
  <c r="BI164" i="6"/>
  <c r="BH164" i="6"/>
  <c r="BG164" i="6"/>
  <c r="BE164" i="6"/>
  <c r="T164" i="6"/>
  <c r="R164" i="6"/>
  <c r="P164" i="6"/>
  <c r="P161" i="6" s="1"/>
  <c r="BK164" i="6"/>
  <c r="J164" i="6"/>
  <c r="BF164" i="6"/>
  <c r="BI163" i="6"/>
  <c r="BH163" i="6"/>
  <c r="BG163" i="6"/>
  <c r="BE163" i="6"/>
  <c r="T163" i="6"/>
  <c r="T161" i="6" s="1"/>
  <c r="R163" i="6"/>
  <c r="P163" i="6"/>
  <c r="BK163" i="6"/>
  <c r="J163" i="6"/>
  <c r="BF163" i="6" s="1"/>
  <c r="BI162" i="6"/>
  <c r="BH162" i="6"/>
  <c r="BG162" i="6"/>
  <c r="BE162" i="6"/>
  <c r="T162" i="6"/>
  <c r="R162" i="6"/>
  <c r="P162" i="6"/>
  <c r="BK162" i="6"/>
  <c r="J162" i="6"/>
  <c r="BF162" i="6" s="1"/>
  <c r="BI160" i="6"/>
  <c r="BH160" i="6"/>
  <c r="BG160" i="6"/>
  <c r="BE160" i="6"/>
  <c r="T160" i="6"/>
  <c r="R160" i="6"/>
  <c r="P160" i="6"/>
  <c r="BK160" i="6"/>
  <c r="J160" i="6"/>
  <c r="BF160" i="6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R156" i="6" s="1"/>
  <c r="P157" i="6"/>
  <c r="BK157" i="6"/>
  <c r="J157" i="6"/>
  <c r="BF157" i="6"/>
  <c r="BI154" i="6"/>
  <c r="BH154" i="6"/>
  <c r="BG154" i="6"/>
  <c r="BE154" i="6"/>
  <c r="T154" i="6"/>
  <c r="T153" i="6" s="1"/>
  <c r="R154" i="6"/>
  <c r="R153" i="6" s="1"/>
  <c r="P154" i="6"/>
  <c r="P153" i="6" s="1"/>
  <c r="BK154" i="6"/>
  <c r="BK153" i="6" s="1"/>
  <c r="J153" i="6" s="1"/>
  <c r="J103" i="6" s="1"/>
  <c r="J154" i="6"/>
  <c r="BF154" i="6" s="1"/>
  <c r="BI152" i="6"/>
  <c r="BH152" i="6"/>
  <c r="BG152" i="6"/>
  <c r="BE152" i="6"/>
  <c r="T152" i="6"/>
  <c r="R152" i="6"/>
  <c r="R150" i="6" s="1"/>
  <c r="P152" i="6"/>
  <c r="BK152" i="6"/>
  <c r="J152" i="6"/>
  <c r="BF152" i="6" s="1"/>
  <c r="BI151" i="6"/>
  <c r="BH151" i="6"/>
  <c r="BG151" i="6"/>
  <c r="BE151" i="6"/>
  <c r="T151" i="6"/>
  <c r="R151" i="6"/>
  <c r="P151" i="6"/>
  <c r="P150" i="6" s="1"/>
  <c r="BK151" i="6"/>
  <c r="BK150" i="6" s="1"/>
  <c r="J150" i="6" s="1"/>
  <c r="J102" i="6" s="1"/>
  <c r="J151" i="6"/>
  <c r="BF151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P146" i="6" s="1"/>
  <c r="BK147" i="6"/>
  <c r="J147" i="6"/>
  <c r="BF147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R142" i="6"/>
  <c r="P142" i="6"/>
  <c r="BK142" i="6"/>
  <c r="J142" i="6"/>
  <c r="BF142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 s="1"/>
  <c r="BI138" i="6"/>
  <c r="BH138" i="6"/>
  <c r="BG138" i="6"/>
  <c r="BE138" i="6"/>
  <c r="T138" i="6"/>
  <c r="R138" i="6"/>
  <c r="P138" i="6"/>
  <c r="BK138" i="6"/>
  <c r="J138" i="6"/>
  <c r="BF138" i="6" s="1"/>
  <c r="BI136" i="6"/>
  <c r="BH136" i="6"/>
  <c r="BG136" i="6"/>
  <c r="BE136" i="6"/>
  <c r="T136" i="6"/>
  <c r="R136" i="6"/>
  <c r="P136" i="6"/>
  <c r="BK136" i="6"/>
  <c r="J136" i="6"/>
  <c r="BF136" i="6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R133" i="6"/>
  <c r="P133" i="6"/>
  <c r="BK133" i="6"/>
  <c r="J133" i="6"/>
  <c r="BF133" i="6" s="1"/>
  <c r="BI132" i="6"/>
  <c r="BH132" i="6"/>
  <c r="BG132" i="6"/>
  <c r="BE132" i="6"/>
  <c r="T132" i="6"/>
  <c r="R132" i="6"/>
  <c r="P132" i="6"/>
  <c r="BK132" i="6"/>
  <c r="J132" i="6"/>
  <c r="BF132" i="6"/>
  <c r="BI131" i="6"/>
  <c r="BH131" i="6"/>
  <c r="BG131" i="6"/>
  <c r="BE131" i="6"/>
  <c r="T131" i="6"/>
  <c r="R131" i="6"/>
  <c r="P131" i="6"/>
  <c r="BK131" i="6"/>
  <c r="J131" i="6"/>
  <c r="BF131" i="6" s="1"/>
  <c r="BI130" i="6"/>
  <c r="BH130" i="6"/>
  <c r="BG130" i="6"/>
  <c r="BE130" i="6"/>
  <c r="T130" i="6"/>
  <c r="R130" i="6"/>
  <c r="P130" i="6"/>
  <c r="BK130" i="6"/>
  <c r="J130" i="6"/>
  <c r="BF130" i="6"/>
  <c r="J124" i="6"/>
  <c r="J123" i="6"/>
  <c r="F123" i="6"/>
  <c r="F121" i="6"/>
  <c r="E119" i="6"/>
  <c r="J92" i="6"/>
  <c r="J91" i="6"/>
  <c r="F91" i="6"/>
  <c r="F89" i="6"/>
  <c r="E87" i="6"/>
  <c r="J18" i="6"/>
  <c r="E18" i="6"/>
  <c r="J17" i="6"/>
  <c r="J12" i="6"/>
  <c r="E7" i="6"/>
  <c r="E117" i="6"/>
  <c r="E85" i="6"/>
  <c r="J37" i="5"/>
  <c r="J36" i="5"/>
  <c r="AY98" i="1"/>
  <c r="J35" i="5"/>
  <c r="AX98" i="1" s="1"/>
  <c r="BI162" i="5"/>
  <c r="BH162" i="5"/>
  <c r="BG162" i="5"/>
  <c r="BE162" i="5"/>
  <c r="T162" i="5"/>
  <c r="R162" i="5"/>
  <c r="P162" i="5"/>
  <c r="BK162" i="5"/>
  <c r="J162" i="5"/>
  <c r="BF162" i="5"/>
  <c r="BI161" i="5"/>
  <c r="BH161" i="5"/>
  <c r="BG161" i="5"/>
  <c r="BE161" i="5"/>
  <c r="T161" i="5"/>
  <c r="R161" i="5"/>
  <c r="P161" i="5"/>
  <c r="BK161" i="5"/>
  <c r="J161" i="5"/>
  <c r="BF161" i="5" s="1"/>
  <c r="BI160" i="5"/>
  <c r="BH160" i="5"/>
  <c r="BG160" i="5"/>
  <c r="BE160" i="5"/>
  <c r="T160" i="5"/>
  <c r="T159" i="5" s="1"/>
  <c r="R160" i="5"/>
  <c r="P160" i="5"/>
  <c r="P159" i="5" s="1"/>
  <c r="BK160" i="5"/>
  <c r="J160" i="5"/>
  <c r="BF160" i="5"/>
  <c r="BI158" i="5"/>
  <c r="BH158" i="5"/>
  <c r="BG158" i="5"/>
  <c r="BE158" i="5"/>
  <c r="T158" i="5"/>
  <c r="R158" i="5"/>
  <c r="P158" i="5"/>
  <c r="BK158" i="5"/>
  <c r="J158" i="5"/>
  <c r="BF158" i="5" s="1"/>
  <c r="BI157" i="5"/>
  <c r="BH157" i="5"/>
  <c r="BG157" i="5"/>
  <c r="BE157" i="5"/>
  <c r="T157" i="5"/>
  <c r="R157" i="5"/>
  <c r="P157" i="5"/>
  <c r="BK157" i="5"/>
  <c r="J157" i="5"/>
  <c r="BF157" i="5" s="1"/>
  <c r="BI156" i="5"/>
  <c r="BH156" i="5"/>
  <c r="BG156" i="5"/>
  <c r="BE156" i="5"/>
  <c r="T156" i="5"/>
  <c r="R156" i="5"/>
  <c r="P156" i="5"/>
  <c r="BK156" i="5"/>
  <c r="J156" i="5"/>
  <c r="BF156" i="5"/>
  <c r="BI155" i="5"/>
  <c r="BH155" i="5"/>
  <c r="BG155" i="5"/>
  <c r="BE155" i="5"/>
  <c r="T155" i="5"/>
  <c r="R155" i="5"/>
  <c r="P155" i="5"/>
  <c r="BK155" i="5"/>
  <c r="J155" i="5"/>
  <c r="BF155" i="5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R151" i="5"/>
  <c r="P151" i="5"/>
  <c r="BK151" i="5"/>
  <c r="J151" i="5"/>
  <c r="BF151" i="5" s="1"/>
  <c r="BI150" i="5"/>
  <c r="BH150" i="5"/>
  <c r="BG150" i="5"/>
  <c r="BE150" i="5"/>
  <c r="T150" i="5"/>
  <c r="R150" i="5"/>
  <c r="P150" i="5"/>
  <c r="BK150" i="5"/>
  <c r="J150" i="5"/>
  <c r="BF150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R141" i="5"/>
  <c r="P141" i="5"/>
  <c r="BK141" i="5"/>
  <c r="J141" i="5"/>
  <c r="BF141" i="5" s="1"/>
  <c r="BI140" i="5"/>
  <c r="BH140" i="5"/>
  <c r="BG140" i="5"/>
  <c r="BE140" i="5"/>
  <c r="T140" i="5"/>
  <c r="R140" i="5"/>
  <c r="P140" i="5"/>
  <c r="BK140" i="5"/>
  <c r="J140" i="5"/>
  <c r="BF140" i="5" s="1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R137" i="5"/>
  <c r="P137" i="5"/>
  <c r="BK137" i="5"/>
  <c r="J137" i="5"/>
  <c r="BF137" i="5"/>
  <c r="BI136" i="5"/>
  <c r="BH136" i="5"/>
  <c r="BG136" i="5"/>
  <c r="BE136" i="5"/>
  <c r="T136" i="5"/>
  <c r="R136" i="5"/>
  <c r="P136" i="5"/>
  <c r="BK136" i="5"/>
  <c r="J136" i="5"/>
  <c r="BF136" i="5"/>
  <c r="BI135" i="5"/>
  <c r="BH135" i="5"/>
  <c r="BG135" i="5"/>
  <c r="BE135" i="5"/>
  <c r="T135" i="5"/>
  <c r="R135" i="5"/>
  <c r="P135" i="5"/>
  <c r="BK135" i="5"/>
  <c r="J135" i="5"/>
  <c r="BF135" i="5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/>
  <c r="BI130" i="5"/>
  <c r="BH130" i="5"/>
  <c r="BG130" i="5"/>
  <c r="BE130" i="5"/>
  <c r="T130" i="5"/>
  <c r="R130" i="5"/>
  <c r="P130" i="5"/>
  <c r="BK130" i="5"/>
  <c r="J130" i="5"/>
  <c r="BF130" i="5"/>
  <c r="BI129" i="5"/>
  <c r="BH129" i="5"/>
  <c r="BG129" i="5"/>
  <c r="BE129" i="5"/>
  <c r="T129" i="5"/>
  <c r="R129" i="5"/>
  <c r="P129" i="5"/>
  <c r="BK129" i="5"/>
  <c r="J129" i="5"/>
  <c r="BF129" i="5"/>
  <c r="BI128" i="5"/>
  <c r="BH128" i="5"/>
  <c r="BG128" i="5"/>
  <c r="BE128" i="5"/>
  <c r="T128" i="5"/>
  <c r="R128" i="5"/>
  <c r="P128" i="5"/>
  <c r="BK128" i="5"/>
  <c r="J128" i="5"/>
  <c r="BF128" i="5"/>
  <c r="BI127" i="5"/>
  <c r="BH127" i="5"/>
  <c r="BG127" i="5"/>
  <c r="BE127" i="5"/>
  <c r="T127" i="5"/>
  <c r="R127" i="5"/>
  <c r="P127" i="5"/>
  <c r="BK127" i="5"/>
  <c r="J127" i="5"/>
  <c r="BF127" i="5"/>
  <c r="BI126" i="5"/>
  <c r="BH126" i="5"/>
  <c r="BG126" i="5"/>
  <c r="BE126" i="5"/>
  <c r="T126" i="5"/>
  <c r="R126" i="5"/>
  <c r="P126" i="5"/>
  <c r="BK126" i="5"/>
  <c r="J126" i="5"/>
  <c r="BF126" i="5"/>
  <c r="BI125" i="5"/>
  <c r="BH125" i="5"/>
  <c r="BG125" i="5"/>
  <c r="BE125" i="5"/>
  <c r="T125" i="5"/>
  <c r="R125" i="5"/>
  <c r="P125" i="5"/>
  <c r="BK125" i="5"/>
  <c r="J125" i="5"/>
  <c r="BF125" i="5"/>
  <c r="BI124" i="5"/>
  <c r="BH124" i="5"/>
  <c r="BG124" i="5"/>
  <c r="BE124" i="5"/>
  <c r="T124" i="5"/>
  <c r="R124" i="5"/>
  <c r="P124" i="5"/>
  <c r="BK124" i="5"/>
  <c r="J124" i="5"/>
  <c r="BF124" i="5"/>
  <c r="BI123" i="5"/>
  <c r="BH123" i="5"/>
  <c r="BG123" i="5"/>
  <c r="BE123" i="5"/>
  <c r="T123" i="5"/>
  <c r="R123" i="5"/>
  <c r="P123" i="5"/>
  <c r="BK123" i="5"/>
  <c r="J123" i="5"/>
  <c r="BF123" i="5"/>
  <c r="BI122" i="5"/>
  <c r="BH122" i="5"/>
  <c r="BG122" i="5"/>
  <c r="BE122" i="5"/>
  <c r="T122" i="5"/>
  <c r="R122" i="5"/>
  <c r="R121" i="5" s="1"/>
  <c r="P122" i="5"/>
  <c r="BK122" i="5"/>
  <c r="J122" i="5"/>
  <c r="BF122" i="5" s="1"/>
  <c r="J116" i="5"/>
  <c r="J115" i="5"/>
  <c r="F115" i="5"/>
  <c r="F113" i="5"/>
  <c r="E111" i="5"/>
  <c r="J92" i="5"/>
  <c r="J91" i="5"/>
  <c r="F91" i="5"/>
  <c r="F89" i="5"/>
  <c r="E87" i="5"/>
  <c r="J18" i="5"/>
  <c r="E18" i="5"/>
  <c r="F92" i="5" s="1"/>
  <c r="F116" i="5"/>
  <c r="J17" i="5"/>
  <c r="J12" i="5"/>
  <c r="J89" i="5" s="1"/>
  <c r="E7" i="5"/>
  <c r="E109" i="5" s="1"/>
  <c r="E85" i="5"/>
  <c r="J37" i="4"/>
  <c r="J36" i="4"/>
  <c r="AY97" i="1" s="1"/>
  <c r="J35" i="4"/>
  <c r="AX97" i="1"/>
  <c r="BI148" i="4"/>
  <c r="BH148" i="4"/>
  <c r="BG148" i="4"/>
  <c r="BE148" i="4"/>
  <c r="T148" i="4"/>
  <c r="T147" i="4" s="1"/>
  <c r="R148" i="4"/>
  <c r="R147" i="4" s="1"/>
  <c r="P148" i="4"/>
  <c r="P147" i="4" s="1"/>
  <c r="BK148" i="4"/>
  <c r="BK147" i="4"/>
  <c r="J147" i="4" s="1"/>
  <c r="J102" i="4" s="1"/>
  <c r="J148" i="4"/>
  <c r="BF148" i="4" s="1"/>
  <c r="BI146" i="4"/>
  <c r="BH146" i="4"/>
  <c r="BG146" i="4"/>
  <c r="BE146" i="4"/>
  <c r="T146" i="4"/>
  <c r="R146" i="4"/>
  <c r="P146" i="4"/>
  <c r="P143" i="4" s="1"/>
  <c r="BK146" i="4"/>
  <c r="J146" i="4"/>
  <c r="BF146" i="4" s="1"/>
  <c r="BI145" i="4"/>
  <c r="BH145" i="4"/>
  <c r="BG145" i="4"/>
  <c r="BE145" i="4"/>
  <c r="T145" i="4"/>
  <c r="T143" i="4" s="1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BK139" i="4"/>
  <c r="J139" i="4"/>
  <c r="BF139" i="4"/>
  <c r="BI138" i="4"/>
  <c r="BH138" i="4"/>
  <c r="BG138" i="4"/>
  <c r="BE138" i="4"/>
  <c r="T138" i="4"/>
  <c r="R138" i="4"/>
  <c r="P138" i="4"/>
  <c r="BK138" i="4"/>
  <c r="BK135" i="4" s="1"/>
  <c r="J135" i="4" s="1"/>
  <c r="J100" i="4" s="1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4" i="4"/>
  <c r="BH134" i="4"/>
  <c r="BG134" i="4"/>
  <c r="BE134" i="4"/>
  <c r="T134" i="4"/>
  <c r="R134" i="4"/>
  <c r="P134" i="4"/>
  <c r="BK134" i="4"/>
  <c r="J134" i="4"/>
  <c r="BF134" i="4"/>
  <c r="BI133" i="4"/>
  <c r="BH133" i="4"/>
  <c r="BG133" i="4"/>
  <c r="BE133" i="4"/>
  <c r="T133" i="4"/>
  <c r="T131" i="4" s="1"/>
  <c r="R133" i="4"/>
  <c r="P133" i="4"/>
  <c r="BK133" i="4"/>
  <c r="BK131" i="4" s="1"/>
  <c r="J131" i="4" s="1"/>
  <c r="J99" i="4" s="1"/>
  <c r="J133" i="4"/>
  <c r="BF133" i="4" s="1"/>
  <c r="BI132" i="4"/>
  <c r="BH132" i="4"/>
  <c r="BG132" i="4"/>
  <c r="BE132" i="4"/>
  <c r="T132" i="4"/>
  <c r="R132" i="4"/>
  <c r="R131" i="4"/>
  <c r="P132" i="4"/>
  <c r="BK132" i="4"/>
  <c r="J132" i="4"/>
  <c r="BF132" i="4" s="1"/>
  <c r="BI130" i="4"/>
  <c r="BH130" i="4"/>
  <c r="BG130" i="4"/>
  <c r="BE130" i="4"/>
  <c r="T130" i="4"/>
  <c r="R130" i="4"/>
  <c r="P130" i="4"/>
  <c r="BK130" i="4"/>
  <c r="J130" i="4"/>
  <c r="BF130" i="4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/>
  <c r="BI127" i="4"/>
  <c r="BH127" i="4"/>
  <c r="BG127" i="4"/>
  <c r="BE127" i="4"/>
  <c r="T127" i="4"/>
  <c r="R127" i="4"/>
  <c r="P127" i="4"/>
  <c r="BK127" i="4"/>
  <c r="J127" i="4"/>
  <c r="BF127" i="4" s="1"/>
  <c r="BI126" i="4"/>
  <c r="BH126" i="4"/>
  <c r="BG126" i="4"/>
  <c r="BE126" i="4"/>
  <c r="T126" i="4"/>
  <c r="R126" i="4"/>
  <c r="P126" i="4"/>
  <c r="BK126" i="4"/>
  <c r="BK124" i="4" s="1"/>
  <c r="J126" i="4"/>
  <c r="BF126" i="4"/>
  <c r="BI125" i="4"/>
  <c r="BH125" i="4"/>
  <c r="BG125" i="4"/>
  <c r="BE125" i="4"/>
  <c r="T125" i="4"/>
  <c r="R125" i="4"/>
  <c r="P125" i="4"/>
  <c r="BK125" i="4"/>
  <c r="J125" i="4"/>
  <c r="BF125" i="4" s="1"/>
  <c r="J119" i="4"/>
  <c r="J118" i="4"/>
  <c r="F118" i="4"/>
  <c r="F116" i="4"/>
  <c r="E114" i="4"/>
  <c r="J92" i="4"/>
  <c r="J91" i="4"/>
  <c r="F91" i="4"/>
  <c r="F89" i="4"/>
  <c r="E87" i="4"/>
  <c r="J18" i="4"/>
  <c r="E18" i="4"/>
  <c r="J17" i="4"/>
  <c r="J12" i="4"/>
  <c r="E7" i="4"/>
  <c r="E85" i="4" s="1"/>
  <c r="J37" i="3"/>
  <c r="J36" i="3"/>
  <c r="AY96" i="1"/>
  <c r="J35" i="3"/>
  <c r="AX96" i="1" s="1"/>
  <c r="BI147" i="3"/>
  <c r="BH147" i="3"/>
  <c r="BG147" i="3"/>
  <c r="BE147" i="3"/>
  <c r="T147" i="3"/>
  <c r="T146" i="3" s="1"/>
  <c r="R147" i="3"/>
  <c r="R146" i="3" s="1"/>
  <c r="P147" i="3"/>
  <c r="P146" i="3"/>
  <c r="BK147" i="3"/>
  <c r="BK146" i="3" s="1"/>
  <c r="J146" i="3"/>
  <c r="J102" i="3" s="1"/>
  <c r="J147" i="3"/>
  <c r="BF147" i="3" s="1"/>
  <c r="BI145" i="3"/>
  <c r="BH145" i="3"/>
  <c r="BG145" i="3"/>
  <c r="BE145" i="3"/>
  <c r="T145" i="3"/>
  <c r="R145" i="3"/>
  <c r="P145" i="3"/>
  <c r="P141" i="3" s="1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BK141" i="3" s="1"/>
  <c r="J141" i="3" s="1"/>
  <c r="J101" i="3" s="1"/>
  <c r="J143" i="3"/>
  <c r="BF143" i="3" s="1"/>
  <c r="BI142" i="3"/>
  <c r="BH142" i="3"/>
  <c r="BG142" i="3"/>
  <c r="BE142" i="3"/>
  <c r="T142" i="3"/>
  <c r="T141" i="3" s="1"/>
  <c r="R142" i="3"/>
  <c r="P142" i="3"/>
  <c r="BK142" i="3"/>
  <c r="J142" i="3"/>
  <c r="BF142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/>
  <c r="BI136" i="3"/>
  <c r="BH136" i="3"/>
  <c r="BG136" i="3"/>
  <c r="BE136" i="3"/>
  <c r="T136" i="3"/>
  <c r="T135" i="3"/>
  <c r="R136" i="3"/>
  <c r="P136" i="3"/>
  <c r="P135" i="3" s="1"/>
  <c r="BK136" i="3"/>
  <c r="J136" i="3"/>
  <c r="BF136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P131" i="3" s="1"/>
  <c r="BK132" i="3"/>
  <c r="J132" i="3"/>
  <c r="BF132" i="3" s="1"/>
  <c r="BI130" i="3"/>
  <c r="BH130" i="3"/>
  <c r="BG130" i="3"/>
  <c r="BE130" i="3"/>
  <c r="T130" i="3"/>
  <c r="R130" i="3"/>
  <c r="P130" i="3"/>
  <c r="BK130" i="3"/>
  <c r="J130" i="3"/>
  <c r="BF130" i="3" s="1"/>
  <c r="BI129" i="3"/>
  <c r="BH129" i="3"/>
  <c r="BG129" i="3"/>
  <c r="BE129" i="3"/>
  <c r="T129" i="3"/>
  <c r="R129" i="3"/>
  <c r="P129" i="3"/>
  <c r="BK129" i="3"/>
  <c r="J129" i="3"/>
  <c r="BF129" i="3"/>
  <c r="BI128" i="3"/>
  <c r="BH128" i="3"/>
  <c r="BG128" i="3"/>
  <c r="BE128" i="3"/>
  <c r="T128" i="3"/>
  <c r="R128" i="3"/>
  <c r="P128" i="3"/>
  <c r="BK128" i="3"/>
  <c r="J128" i="3"/>
  <c r="BF128" i="3" s="1"/>
  <c r="BI127" i="3"/>
  <c r="BH127" i="3"/>
  <c r="BG127" i="3"/>
  <c r="BE127" i="3"/>
  <c r="T127" i="3"/>
  <c r="R127" i="3"/>
  <c r="P127" i="3"/>
  <c r="BK127" i="3"/>
  <c r="J127" i="3"/>
  <c r="BF127" i="3"/>
  <c r="BI126" i="3"/>
  <c r="F37" i="3" s="1"/>
  <c r="BD96" i="1" s="1"/>
  <c r="BH126" i="3"/>
  <c r="BG126" i="3"/>
  <c r="BE126" i="3"/>
  <c r="T126" i="3"/>
  <c r="R126" i="3"/>
  <c r="P126" i="3"/>
  <c r="BK126" i="3"/>
  <c r="J126" i="3"/>
  <c r="BF126" i="3" s="1"/>
  <c r="BI125" i="3"/>
  <c r="BH125" i="3"/>
  <c r="BG125" i="3"/>
  <c r="F35" i="3" s="1"/>
  <c r="BB96" i="1" s="1"/>
  <c r="BE125" i="3"/>
  <c r="T125" i="3"/>
  <c r="T124" i="3"/>
  <c r="R125" i="3"/>
  <c r="P125" i="3"/>
  <c r="P124" i="3" s="1"/>
  <c r="P123" i="3" s="1"/>
  <c r="P122" i="3" s="1"/>
  <c r="AU96" i="1" s="1"/>
  <c r="BK125" i="3"/>
  <c r="BK124" i="3" s="1"/>
  <c r="J125" i="3"/>
  <c r="BF125" i="3"/>
  <c r="J119" i="3"/>
  <c r="J118" i="3"/>
  <c r="F118" i="3"/>
  <c r="E114" i="3"/>
  <c r="J92" i="3"/>
  <c r="J91" i="3"/>
  <c r="F91" i="3"/>
  <c r="F89" i="3"/>
  <c r="E87" i="3"/>
  <c r="J18" i="3"/>
  <c r="E18" i="3"/>
  <c r="F119" i="3"/>
  <c r="F92" i="3"/>
  <c r="J17" i="3"/>
  <c r="J12" i="3"/>
  <c r="J89" i="3" s="1"/>
  <c r="E7" i="3"/>
  <c r="E112" i="3" s="1"/>
  <c r="E85" i="3"/>
  <c r="J37" i="2"/>
  <c r="J36" i="2"/>
  <c r="AY95" i="1" s="1"/>
  <c r="J35" i="2"/>
  <c r="AX95" i="1" s="1"/>
  <c r="BI385" i="2"/>
  <c r="BH385" i="2"/>
  <c r="BG385" i="2"/>
  <c r="BE385" i="2"/>
  <c r="T385" i="2"/>
  <c r="R385" i="2"/>
  <c r="P385" i="2"/>
  <c r="BK385" i="2"/>
  <c r="J385" i="2"/>
  <c r="BF385" i="2"/>
  <c r="BI384" i="2"/>
  <c r="BH384" i="2"/>
  <c r="BG384" i="2"/>
  <c r="BE384" i="2"/>
  <c r="T384" i="2"/>
  <c r="T383" i="2" s="1"/>
  <c r="R384" i="2"/>
  <c r="R383" i="2" s="1"/>
  <c r="P384" i="2"/>
  <c r="P383" i="2" s="1"/>
  <c r="BK384" i="2"/>
  <c r="J384" i="2"/>
  <c r="BF384" i="2" s="1"/>
  <c r="BI382" i="2"/>
  <c r="BH382" i="2"/>
  <c r="BG382" i="2"/>
  <c r="BE382" i="2"/>
  <c r="T382" i="2"/>
  <c r="T381" i="2" s="1"/>
  <c r="R382" i="2"/>
  <c r="R381" i="2" s="1"/>
  <c r="P382" i="2"/>
  <c r="P381" i="2" s="1"/>
  <c r="BK382" i="2"/>
  <c r="BK381" i="2"/>
  <c r="J381" i="2" s="1"/>
  <c r="J119" i="2" s="1"/>
  <c r="J382" i="2"/>
  <c r="BF382" i="2" s="1"/>
  <c r="BI380" i="2"/>
  <c r="BH380" i="2"/>
  <c r="BG380" i="2"/>
  <c r="BE380" i="2"/>
  <c r="T380" i="2"/>
  <c r="R380" i="2"/>
  <c r="P380" i="2"/>
  <c r="BK380" i="2"/>
  <c r="J380" i="2"/>
  <c r="BF380" i="2"/>
  <c r="BI379" i="2"/>
  <c r="BH379" i="2"/>
  <c r="BG379" i="2"/>
  <c r="BE379" i="2"/>
  <c r="T379" i="2"/>
  <c r="R379" i="2"/>
  <c r="P379" i="2"/>
  <c r="BK379" i="2"/>
  <c r="BK377" i="2" s="1"/>
  <c r="J377" i="2" s="1"/>
  <c r="J118" i="2" s="1"/>
  <c r="J379" i="2"/>
  <c r="BF379" i="2" s="1"/>
  <c r="BI378" i="2"/>
  <c r="BH378" i="2"/>
  <c r="BG378" i="2"/>
  <c r="BE378" i="2"/>
  <c r="T378" i="2"/>
  <c r="T377" i="2" s="1"/>
  <c r="R378" i="2"/>
  <c r="P378" i="2"/>
  <c r="P377" i="2"/>
  <c r="BK378" i="2"/>
  <c r="J378" i="2"/>
  <c r="BF378" i="2" s="1"/>
  <c r="BI376" i="2"/>
  <c r="BH376" i="2"/>
  <c r="BG376" i="2"/>
  <c r="BE376" i="2"/>
  <c r="T376" i="2"/>
  <c r="R376" i="2"/>
  <c r="P376" i="2"/>
  <c r="BK376" i="2"/>
  <c r="J376" i="2"/>
  <c r="BF376" i="2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/>
  <c r="BI372" i="2"/>
  <c r="BH372" i="2"/>
  <c r="BG372" i="2"/>
  <c r="BE372" i="2"/>
  <c r="T372" i="2"/>
  <c r="R372" i="2"/>
  <c r="P372" i="2"/>
  <c r="BK372" i="2"/>
  <c r="J372" i="2"/>
  <c r="BF372" i="2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R367" i="2" s="1"/>
  <c r="P370" i="2"/>
  <c r="BK370" i="2"/>
  <c r="J370" i="2"/>
  <c r="BF370" i="2"/>
  <c r="BI369" i="2"/>
  <c r="BH369" i="2"/>
  <c r="BG369" i="2"/>
  <c r="BE369" i="2"/>
  <c r="T369" i="2"/>
  <c r="R369" i="2"/>
  <c r="P369" i="2"/>
  <c r="BK369" i="2"/>
  <c r="BK367" i="2" s="1"/>
  <c r="J367" i="2" s="1"/>
  <c r="J117" i="2" s="1"/>
  <c r="J369" i="2"/>
  <c r="BF369" i="2"/>
  <c r="BI368" i="2"/>
  <c r="BH368" i="2"/>
  <c r="BG368" i="2"/>
  <c r="BE368" i="2"/>
  <c r="T368" i="2"/>
  <c r="T367" i="2"/>
  <c r="R368" i="2"/>
  <c r="P368" i="2"/>
  <c r="P367" i="2" s="1"/>
  <c r="BK368" i="2"/>
  <c r="J368" i="2"/>
  <c r="BF368" i="2" s="1"/>
  <c r="BI366" i="2"/>
  <c r="BH366" i="2"/>
  <c r="BG366" i="2"/>
  <c r="BE366" i="2"/>
  <c r="T366" i="2"/>
  <c r="R366" i="2"/>
  <c r="P366" i="2"/>
  <c r="BK366" i="2"/>
  <c r="BK362" i="2" s="1"/>
  <c r="J362" i="2" s="1"/>
  <c r="J116" i="2" s="1"/>
  <c r="J366" i="2"/>
  <c r="BF366" i="2" s="1"/>
  <c r="BI365" i="2"/>
  <c r="BH365" i="2"/>
  <c r="BG365" i="2"/>
  <c r="BE365" i="2"/>
  <c r="T365" i="2"/>
  <c r="R365" i="2"/>
  <c r="P365" i="2"/>
  <c r="P362" i="2" s="1"/>
  <c r="BK365" i="2"/>
  <c r="J365" i="2"/>
  <c r="BF365" i="2" s="1"/>
  <c r="BI364" i="2"/>
  <c r="BH364" i="2"/>
  <c r="BG364" i="2"/>
  <c r="BE364" i="2"/>
  <c r="T364" i="2"/>
  <c r="T362" i="2" s="1"/>
  <c r="R364" i="2"/>
  <c r="P364" i="2"/>
  <c r="BK364" i="2"/>
  <c r="J364" i="2"/>
  <c r="BF364" i="2" s="1"/>
  <c r="BI363" i="2"/>
  <c r="BH363" i="2"/>
  <c r="BG363" i="2"/>
  <c r="BE363" i="2"/>
  <c r="T363" i="2"/>
  <c r="R363" i="2"/>
  <c r="R362" i="2" s="1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R352" i="2" s="1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R353" i="2"/>
  <c r="P353" i="2"/>
  <c r="BK353" i="2"/>
  <c r="BK352" i="2" s="1"/>
  <c r="J352" i="2" s="1"/>
  <c r="J115" i="2" s="1"/>
  <c r="J353" i="2"/>
  <c r="BF353" i="2" s="1"/>
  <c r="BI351" i="2"/>
  <c r="BH351" i="2"/>
  <c r="BG351" i="2"/>
  <c r="BE351" i="2"/>
  <c r="T351" i="2"/>
  <c r="R351" i="2"/>
  <c r="P351" i="2"/>
  <c r="BK351" i="2"/>
  <c r="J351" i="2"/>
  <c r="BF351" i="2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P314" i="2" s="1"/>
  <c r="BK349" i="2"/>
  <c r="J349" i="2"/>
  <c r="BF349" i="2" s="1"/>
  <c r="BI348" i="2"/>
  <c r="BH348" i="2"/>
  <c r="BG348" i="2"/>
  <c r="BE348" i="2"/>
  <c r="T348" i="2"/>
  <c r="T314" i="2" s="1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/>
  <c r="BI346" i="2"/>
  <c r="BH346" i="2"/>
  <c r="BG346" i="2"/>
  <c r="BE346" i="2"/>
  <c r="T346" i="2"/>
  <c r="R346" i="2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J345" i="2"/>
  <c r="BF345" i="2"/>
  <c r="BI344" i="2"/>
  <c r="BH344" i="2"/>
  <c r="BG344" i="2"/>
  <c r="BE344" i="2"/>
  <c r="T344" i="2"/>
  <c r="R344" i="2"/>
  <c r="P344" i="2"/>
  <c r="BK344" i="2"/>
  <c r="J344" i="2"/>
  <c r="BF344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9" i="2"/>
  <c r="BH339" i="2"/>
  <c r="BG339" i="2"/>
  <c r="BE339" i="2"/>
  <c r="T339" i="2"/>
  <c r="R339" i="2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R337" i="2"/>
  <c r="P337" i="2"/>
  <c r="BK337" i="2"/>
  <c r="J337" i="2"/>
  <c r="BF337" i="2"/>
  <c r="BI336" i="2"/>
  <c r="BH336" i="2"/>
  <c r="BG336" i="2"/>
  <c r="BE336" i="2"/>
  <c r="T336" i="2"/>
  <c r="R336" i="2"/>
  <c r="P336" i="2"/>
  <c r="BK336" i="2"/>
  <c r="J336" i="2"/>
  <c r="BF336" i="2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J319" i="2"/>
  <c r="BF319" i="2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R314" i="2"/>
  <c r="P315" i="2"/>
  <c r="BK315" i="2"/>
  <c r="BK314" i="2"/>
  <c r="J314" i="2" s="1"/>
  <c r="J114" i="2" s="1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T310" i="2" s="1"/>
  <c r="R311" i="2"/>
  <c r="R310" i="2" s="1"/>
  <c r="P311" i="2"/>
  <c r="P310" i="2" s="1"/>
  <c r="BK311" i="2"/>
  <c r="BK310" i="2" s="1"/>
  <c r="J310" i="2" s="1"/>
  <c r="J113" i="2" s="1"/>
  <c r="J311" i="2"/>
  <c r="BF311" i="2" s="1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T303" i="2"/>
  <c r="R304" i="2"/>
  <c r="P304" i="2"/>
  <c r="P303" i="2" s="1"/>
  <c r="BK304" i="2"/>
  <c r="J304" i="2"/>
  <c r="BF304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T300" i="2" s="1"/>
  <c r="R301" i="2"/>
  <c r="R300" i="2" s="1"/>
  <c r="P301" i="2"/>
  <c r="P300" i="2" s="1"/>
  <c r="BK301" i="2"/>
  <c r="BK300" i="2" s="1"/>
  <c r="J300" i="2" s="1"/>
  <c r="J111" i="2" s="1"/>
  <c r="J301" i="2"/>
  <c r="BF301" i="2" s="1"/>
  <c r="BI299" i="2"/>
  <c r="BH299" i="2"/>
  <c r="BG299" i="2"/>
  <c r="BE299" i="2"/>
  <c r="T299" i="2"/>
  <c r="R299" i="2"/>
  <c r="P299" i="2"/>
  <c r="BK299" i="2"/>
  <c r="J299" i="2"/>
  <c r="BF299" i="2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T289" i="2"/>
  <c r="R290" i="2"/>
  <c r="P290" i="2"/>
  <c r="P289" i="2" s="1"/>
  <c r="BK290" i="2"/>
  <c r="BK289" i="2" s="1"/>
  <c r="J289" i="2" s="1"/>
  <c r="J110" i="2" s="1"/>
  <c r="J290" i="2"/>
  <c r="BF290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R272" i="2" s="1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T261" i="2"/>
  <c r="R262" i="2"/>
  <c r="P262" i="2"/>
  <c r="P261" i="2" s="1"/>
  <c r="BK262" i="2"/>
  <c r="J262" i="2"/>
  <c r="BF262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P246" i="2" s="1"/>
  <c r="BK247" i="2"/>
  <c r="J247" i="2"/>
  <c r="BF247" i="2"/>
  <c r="BI244" i="2"/>
  <c r="BH244" i="2"/>
  <c r="BG244" i="2"/>
  <c r="BE244" i="2"/>
  <c r="T244" i="2"/>
  <c r="T243" i="2"/>
  <c r="R244" i="2"/>
  <c r="R243" i="2" s="1"/>
  <c r="P244" i="2"/>
  <c r="P243" i="2" s="1"/>
  <c r="BK244" i="2"/>
  <c r="BK243" i="2" s="1"/>
  <c r="J243" i="2" s="1"/>
  <c r="J105" i="2" s="1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R238" i="2" s="1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T215" i="2" s="1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P215" i="2" s="1"/>
  <c r="BK216" i="2"/>
  <c r="J216" i="2"/>
  <c r="BF216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P212" i="2" s="1"/>
  <c r="BK213" i="2"/>
  <c r="BK212" i="2"/>
  <c r="J212" i="2" s="1"/>
  <c r="J213" i="2"/>
  <c r="BF213" i="2" s="1"/>
  <c r="J102" i="2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T189" i="2" s="1"/>
  <c r="R190" i="2"/>
  <c r="P190" i="2"/>
  <c r="P189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T167" i="2" s="1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P167" i="2" s="1"/>
  <c r="BK168" i="2"/>
  <c r="J168" i="2"/>
  <c r="BF168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BK152" i="2" s="1"/>
  <c r="J152" i="2" s="1"/>
  <c r="J99" i="2" s="1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T152" i="2" s="1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F35" i="2" s="1"/>
  <c r="BB95" i="1" s="1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T142" i="2" s="1"/>
  <c r="R143" i="2"/>
  <c r="P143" i="2"/>
  <c r="P142" i="2" s="1"/>
  <c r="BK143" i="2"/>
  <c r="BK142" i="2" s="1"/>
  <c r="J143" i="2"/>
  <c r="BF143" i="2" s="1"/>
  <c r="J137" i="2"/>
  <c r="J136" i="2"/>
  <c r="F136" i="2"/>
  <c r="F134" i="2"/>
  <c r="E132" i="2"/>
  <c r="J92" i="2"/>
  <c r="J91" i="2"/>
  <c r="F91" i="2"/>
  <c r="F89" i="2"/>
  <c r="E87" i="2"/>
  <c r="J18" i="2"/>
  <c r="E18" i="2"/>
  <c r="F137" i="2" s="1"/>
  <c r="J17" i="2"/>
  <c r="J12" i="2"/>
  <c r="J134" i="2" s="1"/>
  <c r="J89" i="2"/>
  <c r="E7" i="2"/>
  <c r="AS94" i="1"/>
  <c r="L90" i="1"/>
  <c r="AM90" i="1"/>
  <c r="AM89" i="1"/>
  <c r="L89" i="1"/>
  <c r="AM87" i="1"/>
  <c r="L87" i="1"/>
  <c r="L85" i="1"/>
  <c r="L84" i="1"/>
  <c r="E111" i="16" l="1"/>
  <c r="E85" i="16"/>
  <c r="R141" i="3"/>
  <c r="P156" i="6"/>
  <c r="P155" i="6" s="1"/>
  <c r="F92" i="2"/>
  <c r="R152" i="2"/>
  <c r="P238" i="2"/>
  <c r="P272" i="2"/>
  <c r="P245" i="2" s="1"/>
  <c r="T352" i="2"/>
  <c r="P352" i="2"/>
  <c r="F36" i="3"/>
  <c r="BC96" i="1" s="1"/>
  <c r="F36" i="4"/>
  <c r="BC97" i="1" s="1"/>
  <c r="R124" i="4"/>
  <c r="F34" i="4"/>
  <c r="BA97" i="1" s="1"/>
  <c r="F37" i="4"/>
  <c r="BD97" i="1" s="1"/>
  <c r="P131" i="4"/>
  <c r="R135" i="4"/>
  <c r="P135" i="4"/>
  <c r="R137" i="6"/>
  <c r="P126" i="7"/>
  <c r="T135" i="12"/>
  <c r="P133" i="13"/>
  <c r="P132" i="13" s="1"/>
  <c r="J34" i="2"/>
  <c r="AW95" i="1" s="1"/>
  <c r="P152" i="2"/>
  <c r="P141" i="2" s="1"/>
  <c r="T212" i="2"/>
  <c r="T141" i="2" s="1"/>
  <c r="T246" i="2"/>
  <c r="BK303" i="2"/>
  <c r="J303" i="2" s="1"/>
  <c r="J112" i="2" s="1"/>
  <c r="R303" i="2"/>
  <c r="R377" i="2"/>
  <c r="T131" i="3"/>
  <c r="T123" i="3" s="1"/>
  <c r="T122" i="3" s="1"/>
  <c r="BK135" i="3"/>
  <c r="J135" i="3" s="1"/>
  <c r="J100" i="3" s="1"/>
  <c r="R135" i="3"/>
  <c r="P124" i="4"/>
  <c r="T124" i="4"/>
  <c r="T135" i="4"/>
  <c r="J33" i="5"/>
  <c r="AV98" i="1" s="1"/>
  <c r="R126" i="7"/>
  <c r="BK132" i="8"/>
  <c r="J132" i="8" s="1"/>
  <c r="J99" i="8" s="1"/>
  <c r="J33" i="2"/>
  <c r="AV95" i="1" s="1"/>
  <c r="F37" i="2"/>
  <c r="BD95" i="1" s="1"/>
  <c r="F33" i="2"/>
  <c r="AZ95" i="1" s="1"/>
  <c r="R142" i="2"/>
  <c r="R212" i="2"/>
  <c r="T238" i="2"/>
  <c r="BK238" i="2"/>
  <c r="J238" i="2" s="1"/>
  <c r="J104" i="2" s="1"/>
  <c r="R261" i="2"/>
  <c r="T272" i="2"/>
  <c r="BK272" i="2"/>
  <c r="J272" i="2" s="1"/>
  <c r="J109" i="2" s="1"/>
  <c r="R289" i="2"/>
  <c r="R124" i="3"/>
  <c r="J33" i="3"/>
  <c r="AV96" i="1" s="1"/>
  <c r="J33" i="4"/>
  <c r="AV97" i="1" s="1"/>
  <c r="F35" i="5"/>
  <c r="BB98" i="1" s="1"/>
  <c r="T121" i="5"/>
  <c r="T120" i="5" s="1"/>
  <c r="T119" i="5" s="1"/>
  <c r="F37" i="5"/>
  <c r="BD98" i="1" s="1"/>
  <c r="P121" i="5"/>
  <c r="P120" i="5" s="1"/>
  <c r="P119" i="5" s="1"/>
  <c r="AU98" i="1" s="1"/>
  <c r="F34" i="7"/>
  <c r="BA100" i="1" s="1"/>
  <c r="F36" i="7"/>
  <c r="BC100" i="1" s="1"/>
  <c r="J34" i="8"/>
  <c r="AW101" i="1" s="1"/>
  <c r="F35" i="14"/>
  <c r="BB107" i="1" s="1"/>
  <c r="R159" i="5"/>
  <c r="R120" i="5" s="1"/>
  <c r="R119" i="5" s="1"/>
  <c r="BK137" i="6"/>
  <c r="J137" i="6" s="1"/>
  <c r="J99" i="6" s="1"/>
  <c r="T137" i="6"/>
  <c r="P137" i="6"/>
  <c r="T141" i="6"/>
  <c r="P141" i="6"/>
  <c r="T146" i="6"/>
  <c r="BK146" i="6"/>
  <c r="J146" i="6" s="1"/>
  <c r="J101" i="6" s="1"/>
  <c r="BK122" i="7"/>
  <c r="J122" i="7" s="1"/>
  <c r="J97" i="7" s="1"/>
  <c r="P130" i="10"/>
  <c r="P129" i="10" s="1"/>
  <c r="F37" i="11"/>
  <c r="BD104" i="1" s="1"/>
  <c r="P123" i="11"/>
  <c r="F35" i="11"/>
  <c r="BB104" i="1" s="1"/>
  <c r="F36" i="11"/>
  <c r="BC104" i="1" s="1"/>
  <c r="P194" i="12"/>
  <c r="BK123" i="13"/>
  <c r="BK133" i="13"/>
  <c r="R152" i="14"/>
  <c r="BK383" i="2"/>
  <c r="J383" i="2" s="1"/>
  <c r="J120" i="2" s="1"/>
  <c r="F33" i="3"/>
  <c r="AZ96" i="1" s="1"/>
  <c r="BK131" i="3"/>
  <c r="J131" i="3" s="1"/>
  <c r="J99" i="3" s="1"/>
  <c r="R131" i="3"/>
  <c r="BK143" i="4"/>
  <c r="J143" i="4" s="1"/>
  <c r="J101" i="4" s="1"/>
  <c r="R143" i="4"/>
  <c r="BK121" i="5"/>
  <c r="J121" i="5" s="1"/>
  <c r="J98" i="5" s="1"/>
  <c r="R146" i="6"/>
  <c r="T150" i="6"/>
  <c r="BK156" i="6"/>
  <c r="J156" i="6" s="1"/>
  <c r="J105" i="6" s="1"/>
  <c r="T136" i="7"/>
  <c r="BK136" i="7"/>
  <c r="J136" i="7" s="1"/>
  <c r="J101" i="7" s="1"/>
  <c r="R136" i="7"/>
  <c r="F36" i="8"/>
  <c r="BC101" i="1" s="1"/>
  <c r="T123" i="8"/>
  <c r="T122" i="8" s="1"/>
  <c r="T121" i="8" s="1"/>
  <c r="P123" i="8"/>
  <c r="P122" i="8" s="1"/>
  <c r="P121" i="8" s="1"/>
  <c r="AU101" i="1" s="1"/>
  <c r="F35" i="8"/>
  <c r="BB101" i="1" s="1"/>
  <c r="F33" i="8"/>
  <c r="AZ101" i="1" s="1"/>
  <c r="R123" i="8"/>
  <c r="P126" i="9"/>
  <c r="F33" i="12"/>
  <c r="AZ105" i="1" s="1"/>
  <c r="BK135" i="12"/>
  <c r="J135" i="12" s="1"/>
  <c r="J99" i="12" s="1"/>
  <c r="R135" i="12"/>
  <c r="T172" i="12"/>
  <c r="F37" i="12"/>
  <c r="BD105" i="1" s="1"/>
  <c r="P172" i="12"/>
  <c r="R120" i="14"/>
  <c r="T122" i="9"/>
  <c r="T127" i="9"/>
  <c r="R122" i="10"/>
  <c r="P144" i="11"/>
  <c r="BK172" i="12"/>
  <c r="J172" i="12" s="1"/>
  <c r="J101" i="12" s="1"/>
  <c r="T209" i="12"/>
  <c r="R123" i="13"/>
  <c r="R122" i="13" s="1"/>
  <c r="F37" i="14"/>
  <c r="BD107" i="1" s="1"/>
  <c r="P120" i="14"/>
  <c r="BK306" i="15"/>
  <c r="J306" i="15" s="1"/>
  <c r="J101" i="15" s="1"/>
  <c r="R306" i="15"/>
  <c r="BK122" i="9"/>
  <c r="J122" i="9" s="1"/>
  <c r="J97" i="9" s="1"/>
  <c r="BK137" i="9"/>
  <c r="J137" i="9" s="1"/>
  <c r="J101" i="9" s="1"/>
  <c r="R137" i="9"/>
  <c r="R126" i="9" s="1"/>
  <c r="R121" i="9" s="1"/>
  <c r="J33" i="10"/>
  <c r="AV103" i="1" s="1"/>
  <c r="P122" i="10"/>
  <c r="F35" i="10"/>
  <c r="BB103" i="1" s="1"/>
  <c r="BK130" i="10"/>
  <c r="BK123" i="11"/>
  <c r="R123" i="11"/>
  <c r="R158" i="11"/>
  <c r="R157" i="11" s="1"/>
  <c r="BK125" i="12"/>
  <c r="R125" i="12"/>
  <c r="F36" i="12"/>
  <c r="BC105" i="1" s="1"/>
  <c r="R162" i="12"/>
  <c r="P123" i="13"/>
  <c r="P122" i="13" s="1"/>
  <c r="P121" i="13" s="1"/>
  <c r="AU106" i="1" s="1"/>
  <c r="T133" i="13"/>
  <c r="T132" i="13" s="1"/>
  <c r="T121" i="13" s="1"/>
  <c r="T131" i="14"/>
  <c r="BK137" i="8"/>
  <c r="J137" i="8" s="1"/>
  <c r="J101" i="8" s="1"/>
  <c r="R137" i="8"/>
  <c r="F37" i="9"/>
  <c r="BD102" i="1" s="1"/>
  <c r="P122" i="9"/>
  <c r="P125" i="12"/>
  <c r="T125" i="12"/>
  <c r="P135" i="12"/>
  <c r="P124" i="12" s="1"/>
  <c r="P123" i="12" s="1"/>
  <c r="AU105" i="1" s="1"/>
  <c r="BK209" i="12"/>
  <c r="J209" i="12" s="1"/>
  <c r="J103" i="12" s="1"/>
  <c r="R209" i="12"/>
  <c r="F35" i="13"/>
  <c r="BB106" i="1" s="1"/>
  <c r="F37" i="13"/>
  <c r="BD106" i="1" s="1"/>
  <c r="F33" i="14"/>
  <c r="AZ107" i="1" s="1"/>
  <c r="F37" i="15"/>
  <c r="BD108" i="1" s="1"/>
  <c r="T298" i="15"/>
  <c r="T167" i="16"/>
  <c r="F37" i="17"/>
  <c r="BD110" i="1" s="1"/>
  <c r="T152" i="14"/>
  <c r="P152" i="14"/>
  <c r="BK125" i="15"/>
  <c r="F34" i="15"/>
  <c r="BA108" i="1" s="1"/>
  <c r="R125" i="15"/>
  <c r="F36" i="15"/>
  <c r="BC108" i="1" s="1"/>
  <c r="BK298" i="15"/>
  <c r="J298" i="15" s="1"/>
  <c r="J100" i="15" s="1"/>
  <c r="R298" i="15"/>
  <c r="P167" i="16"/>
  <c r="E85" i="17"/>
  <c r="BK131" i="14"/>
  <c r="J131" i="14" s="1"/>
  <c r="J98" i="14" s="1"/>
  <c r="R131" i="14"/>
  <c r="P125" i="15"/>
  <c r="F35" i="15"/>
  <c r="BB108" i="1" s="1"/>
  <c r="T125" i="15"/>
  <c r="T124" i="15" s="1"/>
  <c r="T123" i="15" s="1"/>
  <c r="T319" i="15"/>
  <c r="P319" i="15"/>
  <c r="T178" i="16"/>
  <c r="F116" i="17"/>
  <c r="J33" i="16"/>
  <c r="AV109" i="1" s="1"/>
  <c r="T154" i="16"/>
  <c r="BK154" i="16"/>
  <c r="J154" i="16" s="1"/>
  <c r="J99" i="16" s="1"/>
  <c r="T121" i="17"/>
  <c r="T120" i="17" s="1"/>
  <c r="T119" i="17" s="1"/>
  <c r="J89" i="10"/>
  <c r="J113" i="5"/>
  <c r="J116" i="3"/>
  <c r="J89" i="8"/>
  <c r="J115" i="13"/>
  <c r="J115" i="16"/>
  <c r="J113" i="17"/>
  <c r="AT95" i="1"/>
  <c r="E130" i="2"/>
  <c r="E85" i="2"/>
  <c r="R167" i="2"/>
  <c r="BK261" i="2"/>
  <c r="J261" i="2" s="1"/>
  <c r="J108" i="2" s="1"/>
  <c r="R123" i="4"/>
  <c r="R122" i="4" s="1"/>
  <c r="J124" i="3"/>
  <c r="J98" i="3" s="1"/>
  <c r="BK123" i="3"/>
  <c r="BK167" i="2"/>
  <c r="J167" i="2" s="1"/>
  <c r="J100" i="2" s="1"/>
  <c r="R189" i="2"/>
  <c r="R215" i="2"/>
  <c r="R246" i="2"/>
  <c r="R245" i="2" s="1"/>
  <c r="F34" i="3"/>
  <c r="BA96" i="1" s="1"/>
  <c r="J34" i="3"/>
  <c r="AW96" i="1" s="1"/>
  <c r="AT96" i="1" s="1"/>
  <c r="J34" i="5"/>
  <c r="AW98" i="1" s="1"/>
  <c r="AT98" i="1" s="1"/>
  <c r="J142" i="2"/>
  <c r="J98" i="2" s="1"/>
  <c r="F34" i="2"/>
  <c r="BA95" i="1" s="1"/>
  <c r="F36" i="2"/>
  <c r="BC95" i="1" s="1"/>
  <c r="BK189" i="2"/>
  <c r="J189" i="2" s="1"/>
  <c r="J101" i="2" s="1"/>
  <c r="BK215" i="2"/>
  <c r="J215" i="2" s="1"/>
  <c r="J103" i="2" s="1"/>
  <c r="BK246" i="2"/>
  <c r="T245" i="2"/>
  <c r="BK123" i="4"/>
  <c r="J124" i="4"/>
  <c r="J98" i="4" s="1"/>
  <c r="F33" i="6"/>
  <c r="AZ99" i="1" s="1"/>
  <c r="J33" i="6"/>
  <c r="AV99" i="1" s="1"/>
  <c r="J116" i="4"/>
  <c r="J89" i="4"/>
  <c r="F36" i="5"/>
  <c r="BC98" i="1" s="1"/>
  <c r="BK159" i="5"/>
  <c r="J159" i="5" s="1"/>
  <c r="J99" i="5" s="1"/>
  <c r="J121" i="6"/>
  <c r="J89" i="6"/>
  <c r="F37" i="6"/>
  <c r="BD99" i="1" s="1"/>
  <c r="R125" i="7"/>
  <c r="F35" i="7"/>
  <c r="BB100" i="1" s="1"/>
  <c r="F33" i="7"/>
  <c r="AZ100" i="1" s="1"/>
  <c r="J34" i="4"/>
  <c r="AW97" i="1" s="1"/>
  <c r="AT97" i="1" s="1"/>
  <c r="F34" i="5"/>
  <c r="BA98" i="1" s="1"/>
  <c r="F33" i="5"/>
  <c r="AZ98" i="1" s="1"/>
  <c r="R141" i="6"/>
  <c r="R161" i="6"/>
  <c r="R155" i="6" s="1"/>
  <c r="BK122" i="11"/>
  <c r="J123" i="11"/>
  <c r="J98" i="11" s="1"/>
  <c r="E112" i="4"/>
  <c r="F119" i="4"/>
  <c r="F92" i="4"/>
  <c r="F33" i="4"/>
  <c r="AZ97" i="1" s="1"/>
  <c r="F35" i="4"/>
  <c r="BB97" i="1" s="1"/>
  <c r="BK120" i="5"/>
  <c r="F124" i="6"/>
  <c r="F92" i="6"/>
  <c r="J34" i="6"/>
  <c r="AW99" i="1" s="1"/>
  <c r="F34" i="6"/>
  <c r="BA99" i="1" s="1"/>
  <c r="BK123" i="8"/>
  <c r="P129" i="6"/>
  <c r="P128" i="6" s="1"/>
  <c r="P127" i="6" s="1"/>
  <c r="AU99" i="1" s="1"/>
  <c r="T129" i="6"/>
  <c r="T128" i="6" s="1"/>
  <c r="F35" i="6"/>
  <c r="BB99" i="1" s="1"/>
  <c r="BK141" i="6"/>
  <c r="J141" i="6" s="1"/>
  <c r="J100" i="6" s="1"/>
  <c r="T156" i="6"/>
  <c r="T155" i="6" s="1"/>
  <c r="BK161" i="6"/>
  <c r="J161" i="6" s="1"/>
  <c r="J106" i="6" s="1"/>
  <c r="J115" i="7"/>
  <c r="P122" i="7"/>
  <c r="J33" i="7"/>
  <c r="AV100" i="1" s="1"/>
  <c r="T126" i="7"/>
  <c r="T125" i="7" s="1"/>
  <c r="T121" i="7" s="1"/>
  <c r="P136" i="7"/>
  <c r="P125" i="7" s="1"/>
  <c r="F34" i="8"/>
  <c r="BA101" i="1" s="1"/>
  <c r="F37" i="8"/>
  <c r="BD101" i="1" s="1"/>
  <c r="P121" i="9"/>
  <c r="AU102" i="1" s="1"/>
  <c r="R122" i="11"/>
  <c r="R121" i="11" s="1"/>
  <c r="BK124" i="12"/>
  <c r="J125" i="12"/>
  <c r="J98" i="12" s="1"/>
  <c r="J123" i="13"/>
  <c r="J98" i="13" s="1"/>
  <c r="BK122" i="13"/>
  <c r="F34" i="14"/>
  <c r="BA107" i="1" s="1"/>
  <c r="R119" i="14"/>
  <c r="J125" i="15"/>
  <c r="J98" i="15" s="1"/>
  <c r="BK129" i="6"/>
  <c r="J34" i="9"/>
  <c r="AW102" i="1" s="1"/>
  <c r="T121" i="9"/>
  <c r="F36" i="9"/>
  <c r="BC102" i="1" s="1"/>
  <c r="T126" i="9"/>
  <c r="E85" i="10"/>
  <c r="E111" i="10"/>
  <c r="T122" i="10"/>
  <c r="T121" i="10" s="1"/>
  <c r="J34" i="10"/>
  <c r="AW103" i="1" s="1"/>
  <c r="AT103" i="1" s="1"/>
  <c r="F37" i="10"/>
  <c r="BD103" i="1" s="1"/>
  <c r="J34" i="11"/>
  <c r="AW104" i="1" s="1"/>
  <c r="F34" i="11"/>
  <c r="BA104" i="1" s="1"/>
  <c r="BK132" i="13"/>
  <c r="J132" i="13" s="1"/>
  <c r="J100" i="13" s="1"/>
  <c r="J133" i="13"/>
  <c r="J101" i="13" s="1"/>
  <c r="F120" i="15"/>
  <c r="F92" i="15"/>
  <c r="J33" i="15"/>
  <c r="AV108" i="1" s="1"/>
  <c r="F33" i="15"/>
  <c r="AZ108" i="1" s="1"/>
  <c r="R129" i="6"/>
  <c r="R128" i="6" s="1"/>
  <c r="F36" i="6"/>
  <c r="BC99" i="1" s="1"/>
  <c r="J34" i="7"/>
  <c r="AW100" i="1" s="1"/>
  <c r="R122" i="7"/>
  <c r="R121" i="7" s="1"/>
  <c r="F37" i="7"/>
  <c r="BD100" i="1" s="1"/>
  <c r="BK126" i="7"/>
  <c r="E111" i="8"/>
  <c r="E85" i="8"/>
  <c r="J33" i="8"/>
  <c r="AV101" i="1" s="1"/>
  <c r="AT101" i="1" s="1"/>
  <c r="F33" i="9"/>
  <c r="AZ102" i="1" s="1"/>
  <c r="J33" i="9"/>
  <c r="AV102" i="1" s="1"/>
  <c r="AT102" i="1" s="1"/>
  <c r="BK129" i="10"/>
  <c r="J129" i="10" s="1"/>
  <c r="J98" i="10" s="1"/>
  <c r="J130" i="10"/>
  <c r="J99" i="10" s="1"/>
  <c r="T123" i="11"/>
  <c r="T122" i="11" s="1"/>
  <c r="T121" i="11" s="1"/>
  <c r="J117" i="12"/>
  <c r="J89" i="12"/>
  <c r="J34" i="13"/>
  <c r="AW106" i="1" s="1"/>
  <c r="J33" i="13"/>
  <c r="AV106" i="1" s="1"/>
  <c r="AT106" i="1" s="1"/>
  <c r="J33" i="11"/>
  <c r="AV104" i="1" s="1"/>
  <c r="F33" i="11"/>
  <c r="AZ104" i="1" s="1"/>
  <c r="T124" i="12"/>
  <c r="T123" i="12" s="1"/>
  <c r="F92" i="16"/>
  <c r="F118" i="16"/>
  <c r="J34" i="12"/>
  <c r="AW105" i="1" s="1"/>
  <c r="F36" i="13"/>
  <c r="BC106" i="1" s="1"/>
  <c r="J113" i="14"/>
  <c r="J89" i="14"/>
  <c r="T119" i="14"/>
  <c r="J34" i="14"/>
  <c r="AW107" i="1" s="1"/>
  <c r="J33" i="14"/>
  <c r="AV107" i="1" s="1"/>
  <c r="AT107" i="1" s="1"/>
  <c r="J34" i="15"/>
  <c r="AW108" i="1" s="1"/>
  <c r="J34" i="16"/>
  <c r="AW109" i="1" s="1"/>
  <c r="AT109" i="1" s="1"/>
  <c r="F34" i="16"/>
  <c r="BA109" i="1" s="1"/>
  <c r="BK167" i="16"/>
  <c r="J167" i="16" s="1"/>
  <c r="J100" i="16" s="1"/>
  <c r="J33" i="17"/>
  <c r="AV110" i="1" s="1"/>
  <c r="J89" i="9"/>
  <c r="F34" i="10"/>
  <c r="BA103" i="1" s="1"/>
  <c r="BK135" i="10"/>
  <c r="J89" i="11"/>
  <c r="F120" i="12"/>
  <c r="F92" i="12"/>
  <c r="F35" i="12"/>
  <c r="BB105" i="1" s="1"/>
  <c r="F34" i="13"/>
  <c r="BA106" i="1" s="1"/>
  <c r="F33" i="13"/>
  <c r="AZ106" i="1" s="1"/>
  <c r="R133" i="13"/>
  <c r="R132" i="13" s="1"/>
  <c r="R121" i="13" s="1"/>
  <c r="P119" i="14"/>
  <c r="AU107" i="1" s="1"/>
  <c r="J117" i="15"/>
  <c r="J89" i="15"/>
  <c r="F37" i="16"/>
  <c r="BD109" i="1" s="1"/>
  <c r="P121" i="17"/>
  <c r="P120" i="17" s="1"/>
  <c r="P119" i="17" s="1"/>
  <c r="AU110" i="1" s="1"/>
  <c r="F35" i="17"/>
  <c r="BB110" i="1" s="1"/>
  <c r="F34" i="9"/>
  <c r="BA102" i="1" s="1"/>
  <c r="BK127" i="9"/>
  <c r="F33" i="10"/>
  <c r="AZ103" i="1" s="1"/>
  <c r="F36" i="10"/>
  <c r="BC103" i="1" s="1"/>
  <c r="R130" i="10"/>
  <c r="R129" i="10" s="1"/>
  <c r="R121" i="10" s="1"/>
  <c r="F34" i="12"/>
  <c r="BA105" i="1" s="1"/>
  <c r="J33" i="12"/>
  <c r="AV105" i="1" s="1"/>
  <c r="F116" i="14"/>
  <c r="F92" i="14"/>
  <c r="BK119" i="14"/>
  <c r="J119" i="14" s="1"/>
  <c r="F36" i="14"/>
  <c r="BC107" i="1" s="1"/>
  <c r="BK123" i="16"/>
  <c r="R154" i="16"/>
  <c r="J34" i="17"/>
  <c r="AW110" i="1" s="1"/>
  <c r="F34" i="17"/>
  <c r="BA110" i="1" s="1"/>
  <c r="R319" i="15"/>
  <c r="R124" i="15" s="1"/>
  <c r="R123" i="15" s="1"/>
  <c r="R123" i="16"/>
  <c r="F36" i="16"/>
  <c r="BC109" i="1" s="1"/>
  <c r="P154" i="16"/>
  <c r="BK319" i="15"/>
  <c r="J319" i="15" s="1"/>
  <c r="J102" i="15" s="1"/>
  <c r="F33" i="16"/>
  <c r="AZ109" i="1" s="1"/>
  <c r="R121" i="17"/>
  <c r="R120" i="17" s="1"/>
  <c r="R119" i="17" s="1"/>
  <c r="F36" i="17"/>
  <c r="BC110" i="1" s="1"/>
  <c r="P123" i="16"/>
  <c r="T123" i="16"/>
  <c r="T122" i="16" s="1"/>
  <c r="T121" i="16" s="1"/>
  <c r="F35" i="16"/>
  <c r="BB109" i="1" s="1"/>
  <c r="R167" i="16"/>
  <c r="F33" i="17"/>
  <c r="AZ110" i="1" s="1"/>
  <c r="BK121" i="17"/>
  <c r="P140" i="2" l="1"/>
  <c r="AU95" i="1" s="1"/>
  <c r="BB94" i="1"/>
  <c r="P121" i="10"/>
  <c r="AU103" i="1" s="1"/>
  <c r="R123" i="3"/>
  <c r="R122" i="3" s="1"/>
  <c r="P121" i="7"/>
  <c r="AU100" i="1" s="1"/>
  <c r="BK155" i="6"/>
  <c r="J155" i="6" s="1"/>
  <c r="J104" i="6" s="1"/>
  <c r="R141" i="2"/>
  <c r="R140" i="2" s="1"/>
  <c r="R124" i="12"/>
  <c r="R123" i="12" s="1"/>
  <c r="R122" i="8"/>
  <c r="R121" i="8" s="1"/>
  <c r="T123" i="4"/>
  <c r="T122" i="4" s="1"/>
  <c r="AT99" i="1"/>
  <c r="P122" i="11"/>
  <c r="P121" i="11" s="1"/>
  <c r="AU104" i="1" s="1"/>
  <c r="R122" i="16"/>
  <c r="R121" i="16" s="1"/>
  <c r="T140" i="2"/>
  <c r="P124" i="15"/>
  <c r="P123" i="15" s="1"/>
  <c r="AU108" i="1" s="1"/>
  <c r="P123" i="4"/>
  <c r="P122" i="4" s="1"/>
  <c r="AU97" i="1" s="1"/>
  <c r="AU94" i="1" s="1"/>
  <c r="AX94" i="1"/>
  <c r="W31" i="1"/>
  <c r="BK120" i="17"/>
  <c r="J121" i="17"/>
  <c r="J98" i="17" s="1"/>
  <c r="R127" i="6"/>
  <c r="P122" i="16"/>
  <c r="P121" i="16" s="1"/>
  <c r="AU109" i="1" s="1"/>
  <c r="J123" i="16"/>
  <c r="J98" i="16" s="1"/>
  <c r="BK122" i="16"/>
  <c r="AT110" i="1"/>
  <c r="AT104" i="1"/>
  <c r="BK121" i="13"/>
  <c r="J121" i="13" s="1"/>
  <c r="J122" i="13"/>
  <c r="J97" i="13" s="1"/>
  <c r="J123" i="8"/>
  <c r="J98" i="8" s="1"/>
  <c r="BK122" i="8"/>
  <c r="J122" i="11"/>
  <c r="J97" i="11" s="1"/>
  <c r="BK121" i="11"/>
  <c r="J121" i="11" s="1"/>
  <c r="BC94" i="1"/>
  <c r="BK122" i="3"/>
  <c r="J122" i="3" s="1"/>
  <c r="J123" i="3"/>
  <c r="J97" i="3" s="1"/>
  <c r="BD94" i="1"/>
  <c r="W33" i="1" s="1"/>
  <c r="J135" i="10"/>
  <c r="J101" i="10" s="1"/>
  <c r="BK134" i="10"/>
  <c r="J134" i="10" s="1"/>
  <c r="J100" i="10" s="1"/>
  <c r="AT108" i="1"/>
  <c r="BK124" i="15"/>
  <c r="BK119" i="5"/>
  <c r="J119" i="5" s="1"/>
  <c r="J120" i="5"/>
  <c r="J97" i="5" s="1"/>
  <c r="BK121" i="10"/>
  <c r="J121" i="10" s="1"/>
  <c r="BK245" i="2"/>
  <c r="J245" i="2" s="1"/>
  <c r="J106" i="2" s="1"/>
  <c r="J246" i="2"/>
  <c r="J107" i="2" s="1"/>
  <c r="BA94" i="1"/>
  <c r="J124" i="12"/>
  <c r="J97" i="12" s="1"/>
  <c r="BK123" i="12"/>
  <c r="J123" i="12" s="1"/>
  <c r="AZ94" i="1"/>
  <c r="BK141" i="2"/>
  <c r="AT105" i="1"/>
  <c r="J96" i="14"/>
  <c r="J30" i="14"/>
  <c r="J127" i="9"/>
  <c r="J99" i="9" s="1"/>
  <c r="BK126" i="9"/>
  <c r="J126" i="7"/>
  <c r="J99" i="7" s="1"/>
  <c r="BK125" i="7"/>
  <c r="J129" i="6"/>
  <c r="J98" i="6" s="1"/>
  <c r="BK128" i="6"/>
  <c r="AT100" i="1"/>
  <c r="T127" i="6"/>
  <c r="J123" i="4"/>
  <c r="J97" i="4" s="1"/>
  <c r="BK122" i="4"/>
  <c r="J122" i="4" s="1"/>
  <c r="J120" i="17" l="1"/>
  <c r="J97" i="17" s="1"/>
  <c r="BK119" i="17"/>
  <c r="J119" i="17" s="1"/>
  <c r="J126" i="9"/>
  <c r="J98" i="9" s="1"/>
  <c r="BK121" i="9"/>
  <c r="J121" i="9" s="1"/>
  <c r="W30" i="1"/>
  <c r="AW94" i="1"/>
  <c r="AK30" i="1" s="1"/>
  <c r="J122" i="8"/>
  <c r="J97" i="8" s="1"/>
  <c r="BK121" i="8"/>
  <c r="J121" i="8" s="1"/>
  <c r="J96" i="4"/>
  <c r="J30" i="4"/>
  <c r="J96" i="10"/>
  <c r="J30" i="10"/>
  <c r="J125" i="7"/>
  <c r="J98" i="7" s="1"/>
  <c r="BK121" i="7"/>
  <c r="J121" i="7" s="1"/>
  <c r="J39" i="14"/>
  <c r="AG107" i="1"/>
  <c r="AN107" i="1" s="1"/>
  <c r="AV94" i="1"/>
  <c r="W29" i="1"/>
  <c r="J96" i="5"/>
  <c r="J30" i="5"/>
  <c r="AY94" i="1"/>
  <c r="W32" i="1"/>
  <c r="J128" i="6"/>
  <c r="J97" i="6" s="1"/>
  <c r="BK127" i="6"/>
  <c r="J127" i="6" s="1"/>
  <c r="J96" i="13"/>
  <c r="J30" i="13"/>
  <c r="J141" i="2"/>
  <c r="J97" i="2" s="1"/>
  <c r="BK140" i="2"/>
  <c r="J140" i="2" s="1"/>
  <c r="J96" i="3"/>
  <c r="J30" i="3"/>
  <c r="J96" i="12"/>
  <c r="J30" i="12"/>
  <c r="J124" i="15"/>
  <c r="J97" i="15" s="1"/>
  <c r="BK123" i="15"/>
  <c r="J123" i="15" s="1"/>
  <c r="J96" i="11"/>
  <c r="J30" i="11"/>
  <c r="J122" i="16"/>
  <c r="J97" i="16" s="1"/>
  <c r="BK121" i="16"/>
  <c r="J121" i="16" s="1"/>
  <c r="J39" i="12" l="1"/>
  <c r="AG105" i="1"/>
  <c r="AN105" i="1" s="1"/>
  <c r="AG98" i="1"/>
  <c r="AN98" i="1" s="1"/>
  <c r="J39" i="5"/>
  <c r="J39" i="10"/>
  <c r="AG103" i="1"/>
  <c r="AN103" i="1" s="1"/>
  <c r="J96" i="8"/>
  <c r="J30" i="8"/>
  <c r="J96" i="9"/>
  <c r="J30" i="9"/>
  <c r="J96" i="2"/>
  <c r="J30" i="2"/>
  <c r="AG106" i="1"/>
  <c r="AN106" i="1" s="1"/>
  <c r="J39" i="13"/>
  <c r="J96" i="7"/>
  <c r="J30" i="7"/>
  <c r="J39" i="4"/>
  <c r="AG97" i="1"/>
  <c r="AN97" i="1" s="1"/>
  <c r="J30" i="17"/>
  <c r="J96" i="17"/>
  <c r="AG104" i="1"/>
  <c r="AN104" i="1" s="1"/>
  <c r="J39" i="11"/>
  <c r="J30" i="6"/>
  <c r="J96" i="6"/>
  <c r="J30" i="16"/>
  <c r="J96" i="16"/>
  <c r="J96" i="15"/>
  <c r="J30" i="15"/>
  <c r="AG96" i="1"/>
  <c r="AN96" i="1" s="1"/>
  <c r="J39" i="3"/>
  <c r="AK29" i="1"/>
  <c r="AT94" i="1"/>
  <c r="J39" i="15" l="1"/>
  <c r="AG108" i="1"/>
  <c r="AN108" i="1" s="1"/>
  <c r="J39" i="7"/>
  <c r="AG100" i="1"/>
  <c r="AN100" i="1" s="1"/>
  <c r="AG95" i="1"/>
  <c r="J39" i="2"/>
  <c r="AG101" i="1"/>
  <c r="AN101" i="1" s="1"/>
  <c r="J39" i="8"/>
  <c r="J39" i="16"/>
  <c r="AG109" i="1"/>
  <c r="AN109" i="1" s="1"/>
  <c r="AG99" i="1"/>
  <c r="AN99" i="1" s="1"/>
  <c r="J39" i="6"/>
  <c r="J39" i="17"/>
  <c r="AG110" i="1"/>
  <c r="AN110" i="1" s="1"/>
  <c r="AG102" i="1"/>
  <c r="AN102" i="1" s="1"/>
  <c r="J39" i="9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<sst xmlns="http://schemas.openxmlformats.org/spreadsheetml/2006/main" count="14126" uniqueCount="2158">
  <si>
    <t>Export Komplet</t>
  </si>
  <si>
    <t/>
  </si>
  <si>
    <t>2.0</t>
  </si>
  <si>
    <t>False</t>
  </si>
  <si>
    <t>{01e110c3-610b-40c0-8803-a2013c305d02}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</si>
  <si>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</si>
  <si>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</si>
  <si>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</si>
  <si>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</si>
  <si>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</si>
  <si>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</si>
  <si>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</si>
  <si>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36(1)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</si>
  <si>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</si>
  <si>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</si>
  <si>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sociálnych služieb komunitného charakteru</t>
  </si>
  <si>
    <t>JKSO:</t>
  </si>
  <si>
    <t>KS:</t>
  </si>
  <si>
    <t>Miesto: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</si>
  <si>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</si>
  <si>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</si>
  <si>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</si>
  <si>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</si>
  <si>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</si>
  <si>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</si>
  <si>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</si>
  <si>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RG Ateliér, s.r.o. Námestie Sv. Mikuláša 26, SL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</si>
  <si>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</si>
  <si>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</si>
  <si>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</si>
  <si>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</si>
  <si>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</si>
  <si>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</si>
  <si>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</si>
  <si>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</si>
  <si>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</si>
  <si>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</si>
  <si>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</si>
  <si>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</si>
  <si>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</si>
  <si>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</si>
  <si>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</si>
  <si>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</si>
  <si>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</si>
  <si>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</si>
  <si>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</si>
  <si>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</si>
  <si>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</si>
  <si>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</si>
  <si>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</si>
  <si>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</si>
  <si>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</si>
  <si>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</si>
  <si>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</si>
  <si>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</si>
  <si>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</si>
  <si>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</si>
  <si>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</si>
  <si>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</si>
  <si>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</si>
  <si>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</si>
  <si>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</si>
  <si>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</si>
  <si>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</si>
  <si>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</si>
  <si>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</si>
  <si>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</si>
  <si>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</si>
  <si>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</si>
  <si>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</si>
  <si>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</si>
  <si>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</si>
  <si>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</si>
  <si>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</si>
  <si>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</si>
  <si>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</si>
  <si>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</si>
  <si>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Hlavný objekt</t>
  </si>
  <si>
    <t>STA</t>
  </si>
  <si>
    <t>1</t>
  </si>
  <si>
    <t>{3daf7def-bf51-45c6-b323-70f1cc148695}</t>
  </si>
  <si>
    <t>SO 02</t>
  </si>
  <si>
    <t>Parkovacie plochy</t>
  </si>
  <si>
    <t>{ffc8d987-b458-4485-a698-f226d17f08cb}</t>
  </si>
  <si>
    <t>SO 03</t>
  </si>
  <si>
    <t>Spevnené plochy a chodníky</t>
  </si>
  <si>
    <t>{b8bc4911-f455-4174-8d17-fa26f0bdb12c}</t>
  </si>
  <si>
    <t>SO 04</t>
  </si>
  <si>
    <t>Sadové úpravy</t>
  </si>
  <si>
    <t>{19ddfa92-9aa8-4b84-9b77-7fb83519a569}</t>
  </si>
  <si>
    <t>SO 05</t>
  </si>
  <si>
    <t>Oplotenie</t>
  </si>
  <si>
    <t>{a8bb283b-e20e-4080-b631-f71cdf8c5ffc}</t>
  </si>
  <si>
    <t>SO 06</t>
  </si>
  <si>
    <t>Prípojka splaškovej kanalizácie</t>
  </si>
  <si>
    <t>{67a75f58-d678-4a60-a18c-78f39b7b260a}</t>
  </si>
  <si>
    <t>SO 07</t>
  </si>
  <si>
    <t>Prípojka dažďovej kanalizácie</t>
  </si>
  <si>
    <t>{3fb339cd-da6a-46c9-aff6-53051a853d2e}</t>
  </si>
  <si>
    <t>SO 08</t>
  </si>
  <si>
    <t>Prípojka vodovodu</t>
  </si>
  <si>
    <t>{a5cecd25-cfe0-498f-9a95-747a5c4e6dc7}</t>
  </si>
  <si>
    <t>SO 09</t>
  </si>
  <si>
    <t>Prípojka plynovodu</t>
  </si>
  <si>
    <t>{10f211c0-238a-4fc5-8907-9859a78af1b2}</t>
  </si>
  <si>
    <t>SO 10</t>
  </si>
  <si>
    <t>Prípojka NN</t>
  </si>
  <si>
    <t>{7dcc6a88-e706-412e-a873-faf79c5bedda}</t>
  </si>
  <si>
    <t>11</t>
  </si>
  <si>
    <t>UK</t>
  </si>
  <si>
    <t>{642ca9ce-02cc-4358-bc9c-ee85060e590f}</t>
  </si>
  <si>
    <t>12</t>
  </si>
  <si>
    <t>Plynoinštalácia</t>
  </si>
  <si>
    <t>{0965a085-c5ff-4a69-a0e6-9aadcc060272}</t>
  </si>
  <si>
    <t>13</t>
  </si>
  <si>
    <t>ZTI</t>
  </si>
  <si>
    <t>{7440e6fe-01db-4443-8466-4e76b01bdaf6}</t>
  </si>
  <si>
    <t>14</t>
  </si>
  <si>
    <t>Elektroinštalácia</t>
  </si>
  <si>
    <t>{fec89d10-3aee-4146-8644-ee22d36a164c}</t>
  </si>
  <si>
    <t>15</t>
  </si>
  <si>
    <t>Elektrická požiarna signalizácia (EPS) a hlasová signalizácia požiaru (HSP)</t>
  </si>
  <si>
    <t>{92899549-59bf-4679-84df-20bbcbf260f8}</t>
  </si>
  <si>
    <t>16</t>
  </si>
  <si>
    <t>Opticko - akustický signalizačný systém</t>
  </si>
  <si>
    <t>{ed6c03d6-f4a3-4de5-8e86-c14f29c06412}</t>
  </si>
  <si>
    <t>KRYCÍ LIST ROZPOČTU</t>
  </si>
  <si>
    <t>Objekt:</t>
  </si>
  <si>
    <t>SO 01 - Hlavný objekt</t>
  </si>
  <si>
    <t>REKAPITULÁCIA ROZPOČTU</t>
  </si>
  <si>
    <t>Kód dielu - Popis</t>
  </si>
  <si>
    <t>Cena celkom [EUR]</t>
  </si>
  <si>
    <t>Náklady z rozpočtu</t>
  </si>
  <si>
    <t>-1</t>
  </si>
  <si>
    <t>HSV -   Práce a dodávky HSV</t>
  </si>
  <si>
    <t xml:space="preserve">    1 -   Zemné práce</t>
  </si>
  <si>
    <t xml:space="preserve">    2 -   Zakladanie</t>
  </si>
  <si>
    <t xml:space="preserve">    3 -   Zvislé a kompletné konštrukcie</t>
  </si>
  <si>
    <t xml:space="preserve">    4 -   Vodorovné konštrukcie</t>
  </si>
  <si>
    <t xml:space="preserve">    5 -   Komunikácie</t>
  </si>
  <si>
    <t xml:space="preserve">    6 -   Úpravy povrchov, podlahy, osadenie</t>
  </si>
  <si>
    <t xml:space="preserve">    9 -   Ostatné konštrukcie a práce-búranie</t>
  </si>
  <si>
    <t xml:space="preserve">    99 -   Presun hmôt HSV</t>
  </si>
  <si>
    <t>PSV -   Práce a dodávky PSV</t>
  </si>
  <si>
    <t xml:space="preserve">    711 -   Izolácie proti vode a vlhkosti</t>
  </si>
  <si>
    <t xml:space="preserve">    712 -   Izolácie striech</t>
  </si>
  <si>
    <t xml:space="preserve">    713 -   Izolácie tepelné</t>
  </si>
  <si>
    <t xml:space="preserve">    762 -   Konštrukcie tesárske</t>
  </si>
  <si>
    <t xml:space="preserve">    763 -   Konštrukcie</t>
  </si>
  <si>
    <t xml:space="preserve">    764 -   Konštrukcie klampiarske</t>
  </si>
  <si>
    <t xml:space="preserve">    765 -   Konštrukcie</t>
  </si>
  <si>
    <t xml:space="preserve">    766 -   Konštrukcie stolárske</t>
  </si>
  <si>
    <t xml:space="preserve">    767 -   Konštrukcie doplnkové kovové</t>
  </si>
  <si>
    <t xml:space="preserve">    771 -   Podlahy z dlaždíc</t>
  </si>
  <si>
    <t xml:space="preserve">    775 -   Podlahy vlysové a parketové</t>
  </si>
  <si>
    <t xml:space="preserve">    781 -   Dokončovacie práce a obklady</t>
  </si>
  <si>
    <t xml:space="preserve">    783 -   Dokončovacie práce</t>
  </si>
  <si>
    <t xml:space="preserve">    784 -   Dokončovacie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</si>
  <si>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</si>
  <si>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</si>
  <si>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</si>
  <si>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</si>
  <si>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</si>
  <si>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</si>
  <si>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</si>
  <si>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</si>
  <si>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</si>
  <si>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</si>
  <si>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</si>
  <si>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</si>
  <si>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</si>
  <si>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 Práce a dodávky HSV</t>
  </si>
  <si>
    <t>ROZPOCET</t>
  </si>
  <si>
    <t xml:space="preserve">  Zemné práce</t>
  </si>
  <si>
    <t>K</t>
  </si>
  <si>
    <t>Odstránenie ornice s vodor. premiestn. na hromady, so zložením na vzdialenosť do 100 m a do 100m3</t>
  </si>
  <si>
    <t>m3</t>
  </si>
  <si>
    <t>4</t>
  </si>
  <si>
    <t>2</t>
  </si>
  <si>
    <t>-239938537</t>
  </si>
  <si>
    <t>236</t>
  </si>
  <si>
    <t>Výkop ryhy do šírky 600 mm v horn.4 nad 100 m3</t>
  </si>
  <si>
    <t>-1706070519</t>
  </si>
  <si>
    <t>237</t>
  </si>
  <si>
    <t>Príplatok za lepivosť pri hĺbení rýh šírky do 600 mm zapažených i nezapažených s urovnaním dna v hornine 4</t>
  </si>
  <si>
    <t>-513075043</t>
  </si>
  <si>
    <t>238</t>
  </si>
  <si>
    <t>Výkop šachty zapaženej hornina 4 do 100 m3</t>
  </si>
  <si>
    <t>-891561942</t>
  </si>
  <si>
    <t>239</t>
  </si>
  <si>
    <t>Príplatok k cenám za lepivosť pri hĺbení šachiet zapažených i nezapažených v hornine 4</t>
  </si>
  <si>
    <t>385688678</t>
  </si>
  <si>
    <t>240</t>
  </si>
  <si>
    <t>Dolamovanie ryhy a šachty hr. do 500 mm horn. 4</t>
  </si>
  <si>
    <t>513324794</t>
  </si>
  <si>
    <t>7</t>
  </si>
  <si>
    <t xml:space="preserve">Vodorovné premiestnenie výkopku  po spevnenej ceste z  horniny tr.1-4, nad 100 do 1000 m3 na vzdialenosť do 3000 m </t>
  </si>
  <si>
    <t>571788622</t>
  </si>
  <si>
    <t>6</t>
  </si>
  <si>
    <t>Nakladanie neuľahnutého výkopku z hornín tr.1-4 do 100 m3</t>
  </si>
  <si>
    <t>367454638</t>
  </si>
  <si>
    <t>8</t>
  </si>
  <si>
    <t>Uloženie sypaniny do násypov s rozprestretím sypaniny vo vrstvách a s hrubým urovnaním nezhutnených</t>
  </si>
  <si>
    <t>365879654</t>
  </si>
  <si>
    <t xml:space="preserve">  Zakladanie</t>
  </si>
  <si>
    <t>18</t>
  </si>
  <si>
    <t>Zhutnenie podložia z rastlej horniny 1 až 4 pod násypy, z hornina súdržných do 92 % PS a nesúdržných</t>
  </si>
  <si>
    <t>m2</t>
  </si>
  <si>
    <t>907007126</t>
  </si>
  <si>
    <t>5</t>
  </si>
  <si>
    <t>Vankúše zhutnené pod základy z kameniva hrubého drveného, frakcie 16 - 125 mm</t>
  </si>
  <si>
    <t>1633427326</t>
  </si>
  <si>
    <t>19</t>
  </si>
  <si>
    <t>Betón základových dosiek, železový (bez výstuže), tr. C 20/25</t>
  </si>
  <si>
    <t>1136817093</t>
  </si>
  <si>
    <t>Betón základových dosiek, železový (bez výstuže), tr. C 25/30</t>
  </si>
  <si>
    <t>1063504046</t>
  </si>
  <si>
    <t>21</t>
  </si>
  <si>
    <t>Debnenie stien základových dosiek, zhotovenie-tradičné</t>
  </si>
  <si>
    <t>99328048</t>
  </si>
  <si>
    <t>22</t>
  </si>
  <si>
    <t>Debnenie stien základových dosiek, odstránenie-tradičné</t>
  </si>
  <si>
    <t>-1399825000</t>
  </si>
  <si>
    <t>105</t>
  </si>
  <si>
    <t>Výstuž základových dosiek zo zvár. sietí KARI, priemer drôtu 8/8 mm, veľkosť oka 150x150 mm</t>
  </si>
  <si>
    <t>-439649713</t>
  </si>
  <si>
    <t>27</t>
  </si>
  <si>
    <t>Murivo základových pásov (m3)z betónových tvárnic s betónovou výplňou C 16/20 hr. 200 mm</t>
  </si>
  <si>
    <t>-2087620710</t>
  </si>
  <si>
    <t>Murivo základových pásov (m3)z betónových tvárnic s betónovou výplňou C 16/20 hr. 250 mm</t>
  </si>
  <si>
    <t>-2134273063</t>
  </si>
  <si>
    <t>Murivo základových pásov (m3)z betónových tvárnic s betónovou výplňou C 16/20 hr. 300 mm</t>
  </si>
  <si>
    <t>1756356428</t>
  </si>
  <si>
    <t>9</t>
  </si>
  <si>
    <t>Betón základových pásov, železový (bez výstuže), tr. C 20/25</t>
  </si>
  <si>
    <t>-408898715</t>
  </si>
  <si>
    <t>10</t>
  </si>
  <si>
    <t>Výstuž základových pásov z ocele 10505</t>
  </si>
  <si>
    <t>t</t>
  </si>
  <si>
    <t>1983516142</t>
  </si>
  <si>
    <t>155</t>
  </si>
  <si>
    <t>Zhotovenie vrstvy z geotextílie na upravenom povrchu v sklone do 1 : 5 , šírky od 0 do 3 m</t>
  </si>
  <si>
    <t>-45179871</t>
  </si>
  <si>
    <t>156</t>
  </si>
  <si>
    <t>M</t>
  </si>
  <si>
    <t>Geotextília netkaná polypropylénová 500</t>
  </si>
  <si>
    <t>1384006483</t>
  </si>
  <si>
    <t>3</t>
  </si>
  <si>
    <t xml:space="preserve">  Zvislé a kompletné konštrukcie</t>
  </si>
  <si>
    <t>29</t>
  </si>
  <si>
    <t>Murivo nosné (m3) z tehál hr. 250 mm, na MVC</t>
  </si>
  <si>
    <t>1968262753</t>
  </si>
  <si>
    <t>28</t>
  </si>
  <si>
    <t>Murivo nosné (m3) z tehál hr. 300 mm, na MVC</t>
  </si>
  <si>
    <t>1569045508</t>
  </si>
  <si>
    <t>213</t>
  </si>
  <si>
    <t>Komínová zostava dvojprieduchová</t>
  </si>
  <si>
    <t>ks</t>
  </si>
  <si>
    <t>-2097554611</t>
  </si>
  <si>
    <t>38</t>
  </si>
  <si>
    <t>Prekladový trámec šírky 150 mm, výšky 124 mm, dĺžky 1300 mm</t>
  </si>
  <si>
    <t>1156951387</t>
  </si>
  <si>
    <t>37</t>
  </si>
  <si>
    <t>Nosný preklad šírky 250 mm, výšky 249 mm, dĺžky 1300 mm</t>
  </si>
  <si>
    <t>-1679808710</t>
  </si>
  <si>
    <t>32</t>
  </si>
  <si>
    <t>Nosný preklad šírky 300 mm, výšky 249 mm, dĺžky 1300 mm</t>
  </si>
  <si>
    <t>-968909111</t>
  </si>
  <si>
    <t>33</t>
  </si>
  <si>
    <t>Nosný preklad šírky 300 mm, výšky 249 mm, dĺžky 1500 mm</t>
  </si>
  <si>
    <t>-780642265</t>
  </si>
  <si>
    <t>34</t>
  </si>
  <si>
    <t>Nosný preklad šírky 300 mm, výšky 249 mm, dĺžky 1750 mm</t>
  </si>
  <si>
    <t>-822090143</t>
  </si>
  <si>
    <t>35</t>
  </si>
  <si>
    <t>Nosný preklad šírky 300 mm, výšky 249 mm, dĺžky 2000 mm</t>
  </si>
  <si>
    <t>-3498605</t>
  </si>
  <si>
    <t>36</t>
  </si>
  <si>
    <t>Nosný preklad šírky 300 mm, výšky 249 mm, dĺžky 2250 mm</t>
  </si>
  <si>
    <t>1359703494</t>
  </si>
  <si>
    <t>39</t>
  </si>
  <si>
    <t>Betón stĺpov a pilierov hranatých, ťahadiel, rámových stojok, vzpier, železový (bez výstuže) tr. C 25/30</t>
  </si>
  <si>
    <t>-12264987</t>
  </si>
  <si>
    <t>40</t>
  </si>
  <si>
    <t>Debnenie hranatých stĺpov prierezu pravouhlého štvoruholníka výšky do 4 m, zhotovenie-dielce</t>
  </si>
  <si>
    <t>-2146051334</t>
  </si>
  <si>
    <t>41</t>
  </si>
  <si>
    <t>Debnenie hranatých stĺpov prierezu pravouhlého štvoruholníka výšky do 4 m, odstránenie-dielce</t>
  </si>
  <si>
    <t>183779914</t>
  </si>
  <si>
    <t>42</t>
  </si>
  <si>
    <t>Výstuž stĺpov hranatých z betonárskej ocele 10505, kontinuálne strmienky</t>
  </si>
  <si>
    <t>-1249710417</t>
  </si>
  <si>
    <t>117</t>
  </si>
  <si>
    <t>Betón stien a priečok, železový (bez výstuže) tr. C 20/25</t>
  </si>
  <si>
    <t>-2038336222</t>
  </si>
  <si>
    <t>118</t>
  </si>
  <si>
    <t>Debnenie stien a priečok  obojstranné zhotovenie-dielce</t>
  </si>
  <si>
    <t>-804169315</t>
  </si>
  <si>
    <t>119</t>
  </si>
  <si>
    <t>Debnenie stien a priečok  obojstranné odstránenie-dielce</t>
  </si>
  <si>
    <t>329188566</t>
  </si>
  <si>
    <t>120</t>
  </si>
  <si>
    <t>Výstuž  stien a priečok rovných alebo oblých zo zváraných sietí KARI, priemer drôtu 8/8 mm, veľkosť oka 100x100 mm</t>
  </si>
  <si>
    <t>1561798848</t>
  </si>
  <si>
    <t>30</t>
  </si>
  <si>
    <t>Priečky z tehál hr. 100 mm, na MVC</t>
  </si>
  <si>
    <t>-548691109</t>
  </si>
  <si>
    <t>31</t>
  </si>
  <si>
    <t>Priečky z tehál hr. 150 mm, na MVC</t>
  </si>
  <si>
    <t>1676015793</t>
  </si>
  <si>
    <t>225</t>
  </si>
  <si>
    <t>D+M Výťahu - GEN2 Life 630 kg s GSM bránou</t>
  </si>
  <si>
    <t>1896977478</t>
  </si>
  <si>
    <t xml:space="preserve">  Vodorovné konštrukcie</t>
  </si>
  <si>
    <t>59</t>
  </si>
  <si>
    <t>Betón stropov doskových a trámových,  železový tr. C 25/30</t>
  </si>
  <si>
    <t>-1505059151</t>
  </si>
  <si>
    <t>60</t>
  </si>
  <si>
    <t>Debnenie stropov doskových zhotovenie-dielce</t>
  </si>
  <si>
    <t>956427806</t>
  </si>
  <si>
    <t>61</t>
  </si>
  <si>
    <t>Debnenie stropov doskových odstránenie-dielce</t>
  </si>
  <si>
    <t>-1791022393</t>
  </si>
  <si>
    <t>62</t>
  </si>
  <si>
    <t>Podporná konštrukcia stropov výšky do 4 m pre zaťaženie do 5 kPa zhotovenie</t>
  </si>
  <si>
    <t>1861190144</t>
  </si>
  <si>
    <t>63</t>
  </si>
  <si>
    <t>Podporná konštrukcia stropov výšky do 4 m pre zaťaženie do 5 kPa odstránenie</t>
  </si>
  <si>
    <t>-1872353944</t>
  </si>
  <si>
    <t>64</t>
  </si>
  <si>
    <t>Výstuž stropov doskových, trámových, vložkových, konzolových alebo balkónových,  zo zvár. sietí KARI, priemer drôtu 8/8 mm, veľkosť oka 100x100 mm</t>
  </si>
  <si>
    <t>488194535</t>
  </si>
  <si>
    <t>53</t>
  </si>
  <si>
    <t>Betón nosníkov, železový tr. C 25/30</t>
  </si>
  <si>
    <t>283191511</t>
  </si>
  <si>
    <t>54</t>
  </si>
  <si>
    <t>Debnenie nosníka zhotovenie-dielce</t>
  </si>
  <si>
    <t>1479470100</t>
  </si>
  <si>
    <t>55</t>
  </si>
  <si>
    <t>Debnenie nosníka odstránenie-dielce</t>
  </si>
  <si>
    <t>957133655</t>
  </si>
  <si>
    <t>56</t>
  </si>
  <si>
    <t>Podporná konštrukcia nosníkov výšky do 4 m zaťaženia do 5 kPa - zhotovenie</t>
  </si>
  <si>
    <t>-1704867772</t>
  </si>
  <si>
    <t>57</t>
  </si>
  <si>
    <t>Podporná konštrukcia nosníkov výšky do 4 m zaťaženia do 5 kPa - odstránenie</t>
  </si>
  <si>
    <t>266365242</t>
  </si>
  <si>
    <t>58</t>
  </si>
  <si>
    <t>Výstuž  nosníkov a trámov, bez rozdielu tvaru a uloženia, 10505</t>
  </si>
  <si>
    <t>-2071024263</t>
  </si>
  <si>
    <t>52</t>
  </si>
  <si>
    <t>Betón stužujúcich pásov a vencov železový tr. C 25/30</t>
  </si>
  <si>
    <t>-102890923</t>
  </si>
  <si>
    <t>47</t>
  </si>
  <si>
    <t>Debnenie bočníc stužujúcich pásov a vencov vrátane vzpier zhotovenie</t>
  </si>
  <si>
    <t>731628026</t>
  </si>
  <si>
    <t>48</t>
  </si>
  <si>
    <t>Debnenie bočníc stužujúcich pásov a vencov vrátane vzpier odstránenie</t>
  </si>
  <si>
    <t>-888487369</t>
  </si>
  <si>
    <t>49</t>
  </si>
  <si>
    <t>Výstuž stužujúcich pásov a vencov z betonárskej ocele 10505</t>
  </si>
  <si>
    <t>-210312119</t>
  </si>
  <si>
    <t>50</t>
  </si>
  <si>
    <t>Montáž obkladu betónových konštrukcií vykonaný súčasne s betónovaním extrudovaným polystyrénom</t>
  </si>
  <si>
    <t>-1363373137</t>
  </si>
  <si>
    <t>51</t>
  </si>
  <si>
    <t>Extrudovaný polystyrén - XPS hrúbka 50 mm</t>
  </si>
  <si>
    <t>-1587333780</t>
  </si>
  <si>
    <t>113</t>
  </si>
  <si>
    <t>Schodiskové konštrukcie, betón železový tr. C 20/25</t>
  </si>
  <si>
    <t>-1070147350</t>
  </si>
  <si>
    <t>114</t>
  </si>
  <si>
    <t>Výstuž schodiskových konštrukcií z betonárskej ocele 10505</t>
  </si>
  <si>
    <t>-1909277392</t>
  </si>
  <si>
    <t>115</t>
  </si>
  <si>
    <t>Debnenie do 4 m výšky - podest a podstupňových dosiek pôdorysne krivočiarych zhotovenie</t>
  </si>
  <si>
    <t>1294930818</t>
  </si>
  <si>
    <t>116</t>
  </si>
  <si>
    <t>Debnenie do 4 m výšky - podest a podstupňových dosiek pôdorysne krivočiarych odstránenie</t>
  </si>
  <si>
    <t>1755347683</t>
  </si>
  <si>
    <t xml:space="preserve">  Komunikácie</t>
  </si>
  <si>
    <t>154</t>
  </si>
  <si>
    <t>Podklad alebo podsyp zo štrkopiesku s rozprestretím, vlhčením a zhutnením, po zhutnení hr. 250 mm</t>
  </si>
  <si>
    <t>-665197191</t>
  </si>
  <si>
    <t>Podklad spevnenej plochy z kameniva drveného so zhutnením frakcie 0-63 mm</t>
  </si>
  <si>
    <t>-1394039004</t>
  </si>
  <si>
    <t xml:space="preserve">  Úpravy povrchov, podlahy, osadenie</t>
  </si>
  <si>
    <t>229</t>
  </si>
  <si>
    <t xml:space="preserve">Príprava vnútorného podkladu stien a stropov, Univerzálny základ </t>
  </si>
  <si>
    <t>1940643665</t>
  </si>
  <si>
    <t>71</t>
  </si>
  <si>
    <t xml:space="preserve">Vnútorná omietka stien štuková, ručné miešanie a nanášanie, hr. 3 mm </t>
  </si>
  <si>
    <t>-279917953</t>
  </si>
  <si>
    <t>228</t>
  </si>
  <si>
    <t>Príplatok za zabudované rohovníky (uholníky) na hrany stien (meria sa v m dľ.)</t>
  </si>
  <si>
    <t>m</t>
  </si>
  <si>
    <t>831325201</t>
  </si>
  <si>
    <t>43</t>
  </si>
  <si>
    <t>Potiahnutie vnútorných stien sklotextílnou mriežkou s celoplošným prilepením</t>
  </si>
  <si>
    <t>1210506653</t>
  </si>
  <si>
    <t>181</t>
  </si>
  <si>
    <t>Vonkajšia omietka stien tenkovrstvová, silikátová, škrabaná, hr. 1,5 mm</t>
  </si>
  <si>
    <t>825406048</t>
  </si>
  <si>
    <t>179</t>
  </si>
  <si>
    <t>Kontaktný zatepľovací systém hr. 200 mm - dosky z MW, skrutkovacie kotvy</t>
  </si>
  <si>
    <t>1757412896</t>
  </si>
  <si>
    <t>184</t>
  </si>
  <si>
    <t>Kontaktný zatepľovací systém hr. 50 mm - dosky z MW, skrutkovacie kotvy</t>
  </si>
  <si>
    <t>-1082370259</t>
  </si>
  <si>
    <t>180</t>
  </si>
  <si>
    <t>Kontaktný zatepľovací systém ostenia hr. 30 mm - MW</t>
  </si>
  <si>
    <t>-2064612137</t>
  </si>
  <si>
    <t>182</t>
  </si>
  <si>
    <t>Kontaktný zatepľovací systém hr. 120 mm - riešenie pre sokel (XPS), zatĺkacie kotvy</t>
  </si>
  <si>
    <t>-440500923</t>
  </si>
  <si>
    <t>227</t>
  </si>
  <si>
    <t>Soklový profil hr. 0,8 mm SP 200 (hliníkový)</t>
  </si>
  <si>
    <t>-247907284</t>
  </si>
  <si>
    <t>153</t>
  </si>
  <si>
    <t>Mazanina z betónu prostého (m2), betón tr. C 16/20 hr. 100 mm</t>
  </si>
  <si>
    <t>-1691891744</t>
  </si>
  <si>
    <t>110</t>
  </si>
  <si>
    <t>Mazanina z betónu prostého (m3) tr. C 25/30 hr.300 mm</t>
  </si>
  <si>
    <t>-867695534</t>
  </si>
  <si>
    <t>112</t>
  </si>
  <si>
    <t>Príplatok za prehlad. povrchu betónovej mazaniny min. tr.C 8/10 oceľ. hlad. hr. 300 mm</t>
  </si>
  <si>
    <t>2080238125</t>
  </si>
  <si>
    <t>111</t>
  </si>
  <si>
    <t>Výstuž mazanín z betónov (z kameniva) a z ľahkých betónov, zo zváraných sietí KARI, priemer drôtu 8/8 mm, veľkosť oka 100x100 mm</t>
  </si>
  <si>
    <t>1930138567</t>
  </si>
  <si>
    <t>157</t>
  </si>
  <si>
    <t>Násyp z kameniva ťaženého 4-8 (pre spevnenie podkladov)</t>
  </si>
  <si>
    <t>-179157424</t>
  </si>
  <si>
    <t>171</t>
  </si>
  <si>
    <t>Montáž roštu drevenej podlahy na rektifik. terče výšky 40-130 mm na plochých strechách,</t>
  </si>
  <si>
    <t>551766644</t>
  </si>
  <si>
    <t>167</t>
  </si>
  <si>
    <t>Spádový poter, spádová vrstva na balkónoch, lodžiách, terasách, ozn. 080, hr. 70 mm</t>
  </si>
  <si>
    <t>-1360891293</t>
  </si>
  <si>
    <t>123</t>
  </si>
  <si>
    <t>Poter betónový hr. 60 mm (krycí nášľapný)</t>
  </si>
  <si>
    <t>-76020853</t>
  </si>
  <si>
    <t>95</t>
  </si>
  <si>
    <t>Poter betónový hr. 70 mm (krycí nášľapný)</t>
  </si>
  <si>
    <t>-1168066509</t>
  </si>
  <si>
    <t>158</t>
  </si>
  <si>
    <t xml:space="preserve">Dlažba z betónových dlaždíc hr. 50 mm do piesku </t>
  </si>
  <si>
    <t>-195757487</t>
  </si>
  <si>
    <t>211</t>
  </si>
  <si>
    <t>Osadenie parapetných dosiek z plastických a poloplast., hmôt, š. nad 200 mm</t>
  </si>
  <si>
    <t>563556651</t>
  </si>
  <si>
    <t>212</t>
  </si>
  <si>
    <t>Parapetná doska plastová š. 320 mm</t>
  </si>
  <si>
    <t>1121124004</t>
  </si>
  <si>
    <t xml:space="preserve">  Ostatné konštrukcie a práce-búranie</t>
  </si>
  <si>
    <t>176</t>
  </si>
  <si>
    <t>Montáž lešenia ľahkého pracovného radového s podlahami šírky od 0,80 do 1,00 m, výšky do 10 m</t>
  </si>
  <si>
    <t>849887149</t>
  </si>
  <si>
    <t>177</t>
  </si>
  <si>
    <t>Príplatok za prvý a každý ďalší i začatý mesiac použitia lešenia ľahkého pracovného radového s podlahami šírky od 0,80 do 1,00 m, výšky do 10 m</t>
  </si>
  <si>
    <t>-325070031</t>
  </si>
  <si>
    <t>178</t>
  </si>
  <si>
    <t>Demontáž lešenia ľahkého pracovného radového s podlahami šírky nad 0,80 do 1,00 m, výšky do 10 m</t>
  </si>
  <si>
    <t>1071643331</t>
  </si>
  <si>
    <t>45</t>
  </si>
  <si>
    <t>Lešenie ľahké pracovné pomocné, s výškou lešeňovej podlahy do 1,20 m</t>
  </si>
  <si>
    <t>-1291893648</t>
  </si>
  <si>
    <t>99</t>
  </si>
  <si>
    <t xml:space="preserve">  Presun hmôt HSV</t>
  </si>
  <si>
    <t>214</t>
  </si>
  <si>
    <t>Presun hmôt pre budovy (801, 803, 812), zvislá konštr. z tehál, tvárnic, z kovu výšky do 12 m</t>
  </si>
  <si>
    <t>1971585766</t>
  </si>
  <si>
    <t xml:space="preserve">  Práce a dodávky PSV</t>
  </si>
  <si>
    <t xml:space="preserve">  Izolácie proti vode a vlhkosti</t>
  </si>
  <si>
    <t>23</t>
  </si>
  <si>
    <t>Zhotovenie izolácie proti zemnej vlhkosti vodorovná a zvislá náterom penetračným za studena</t>
  </si>
  <si>
    <t>-1621010273</t>
  </si>
  <si>
    <t>24</t>
  </si>
  <si>
    <t>Lak asfaltový v sudoch</t>
  </si>
  <si>
    <t>267846334</t>
  </si>
  <si>
    <t>164</t>
  </si>
  <si>
    <t xml:space="preserve">Izolácie proti zemnej vlhkosti a povrchovej vode hr. 2 mm na ploche vodorovnej </t>
  </si>
  <si>
    <t>1341494112</t>
  </si>
  <si>
    <t>106</t>
  </si>
  <si>
    <t>Zhotovenie geotextílie alebo tkaniny na plochu vodorovnú a zvislú</t>
  </si>
  <si>
    <t>-1711411949</t>
  </si>
  <si>
    <t>107</t>
  </si>
  <si>
    <t>Geotextília netkaná polypropylénová 400</t>
  </si>
  <si>
    <t>-877518166</t>
  </si>
  <si>
    <t>185</t>
  </si>
  <si>
    <t>Zhotovenie izolácie proti zemnej vlhkosti nopovou fóloiu položenou voľne na ploche zvislej</t>
  </si>
  <si>
    <t>1961903515</t>
  </si>
  <si>
    <t>243</t>
  </si>
  <si>
    <t>Nopová fólia s geotextíliou š. 2 m</t>
  </si>
  <si>
    <t>1055759653</t>
  </si>
  <si>
    <t>25</t>
  </si>
  <si>
    <t>Zhotovenie  izolácie proti zemnej vlhkosti a tlakovej vode vodorovná a zvislá NAIP pritavením</t>
  </si>
  <si>
    <t>670741203</t>
  </si>
  <si>
    <t>244</t>
  </si>
  <si>
    <t>Asfaltovaný pás pre spodné vrstvy hydroizolačných systémov, (parotesná zábrana a protiradónová izolácia)</t>
  </si>
  <si>
    <t>276404946</t>
  </si>
  <si>
    <t>241</t>
  </si>
  <si>
    <t>Izolácia proti povrchovej a podpovrchovej tlakovej vode hr. 2,5 mm na ploche vodorovnej</t>
  </si>
  <si>
    <t>-1196158458</t>
  </si>
  <si>
    <t>242</t>
  </si>
  <si>
    <t>Izolácia proti povrchovej a podpovrchovej tlakovej vode hr. 2,5 mm na ploche zvislej</t>
  </si>
  <si>
    <t>-551222582</t>
  </si>
  <si>
    <t>108</t>
  </si>
  <si>
    <t>Zhotovenie izolácie proti tlakovej vode PVC fóliou položenou voľne na vodorovnej ploche so zvarením spoju</t>
  </si>
  <si>
    <t>468763299</t>
  </si>
  <si>
    <t>245</t>
  </si>
  <si>
    <t xml:space="preserve">Hydroizolačná fólia izol.základov proti vlhkosti, tlak.vode, radonu, hr.2,00 mm,š.2m </t>
  </si>
  <si>
    <t>-824011479</t>
  </si>
  <si>
    <t>215</t>
  </si>
  <si>
    <t>Presun hmôt pre izoláciu proti vode v objektoch výšky nad 6 do 12 m</t>
  </si>
  <si>
    <t>-1180565892</t>
  </si>
  <si>
    <t xml:space="preserve">  Izolácie striech</t>
  </si>
  <si>
    <t>121</t>
  </si>
  <si>
    <t xml:space="preserve">Zhotovenie parozábrany pre strechy ploché do 10° </t>
  </si>
  <si>
    <t>1640009918</t>
  </si>
  <si>
    <t>122</t>
  </si>
  <si>
    <t>Parozábrana hr.0,15mm, š.2m</t>
  </si>
  <si>
    <t>-1735137141</t>
  </si>
  <si>
    <t>142</t>
  </si>
  <si>
    <t>Zhotovenie povlakovej krytiny striech plochých do 10° PVC-P fóliou pripevnenou na priečny pás so zvarením spoju</t>
  </si>
  <si>
    <t>-1627210078</t>
  </si>
  <si>
    <t>143</t>
  </si>
  <si>
    <t>Hydroizolačná fólia vystužená skleneným rúnom hr.2,5mm, š.1m</t>
  </si>
  <si>
    <t>-2055927227</t>
  </si>
  <si>
    <t>144</t>
  </si>
  <si>
    <t>Zhotovenie povlakovej krytiny striech plochých do 10° drenážnou rohožou položenou voľne pre vegetačné strechy</t>
  </si>
  <si>
    <t>-478921398</t>
  </si>
  <si>
    <t>145</t>
  </si>
  <si>
    <t>Profilované fólie -  (alt. drenážna rohož)</t>
  </si>
  <si>
    <t>1217537083</t>
  </si>
  <si>
    <t>140</t>
  </si>
  <si>
    <t xml:space="preserve">Položenie geotextílie vodorovne alebo zvislo na strechy ploché do 10° </t>
  </si>
  <si>
    <t>-1299335183</t>
  </si>
  <si>
    <t>141</t>
  </si>
  <si>
    <t>Geotextília netkaná polypropylénová 300</t>
  </si>
  <si>
    <t>126559569</t>
  </si>
  <si>
    <t>146</t>
  </si>
  <si>
    <t>Zhotovenie vrstvy z extenzívneho substrátu a vegetačnej rohože s tkaninou</t>
  </si>
  <si>
    <t>1731411573</t>
  </si>
  <si>
    <t>216</t>
  </si>
  <si>
    <t>Presun hmôt pre izoláciu povlakovej krytiny v objektoch výšky nad 6 do 12 m</t>
  </si>
  <si>
    <t>1980888265</t>
  </si>
  <si>
    <t xml:space="preserve">  Izolácie tepelné</t>
  </si>
  <si>
    <t>91</t>
  </si>
  <si>
    <t>Montáž tepelnej izolácie podláh polystyrénom, kladeným voľne v jednej vrstve</t>
  </si>
  <si>
    <t>520987905</t>
  </si>
  <si>
    <t>92</t>
  </si>
  <si>
    <t>Podlahový polystyrén EPS 100 S, hrúbky 60 mm</t>
  </si>
  <si>
    <t>-281322988</t>
  </si>
  <si>
    <t>162</t>
  </si>
  <si>
    <t>Montáž tepelnej izolácie striech plochých do 10° minerálnou vlnou, jednovrstvová kladenými voľne</t>
  </si>
  <si>
    <t>-1773948461</t>
  </si>
  <si>
    <t>138</t>
  </si>
  <si>
    <t>Montáž tepelnej izolácie striech plochých do 10° minerálnou vlnou, dvojvrstvová kladenými voľne</t>
  </si>
  <si>
    <t>-1433610470</t>
  </si>
  <si>
    <t>139</t>
  </si>
  <si>
    <t>Sklená vlna hrúbka 150 mm</t>
  </si>
  <si>
    <t>2001959197</t>
  </si>
  <si>
    <t>163</t>
  </si>
  <si>
    <t>Sklená vlna hrúbka 50 mm</t>
  </si>
  <si>
    <t>1827342584</t>
  </si>
  <si>
    <t>165</t>
  </si>
  <si>
    <t>Montáž tepelnej izolácie striech plochých do 10° polystyrénom, jednovrstvová prilep. za studena</t>
  </si>
  <si>
    <t>-1180518248</t>
  </si>
  <si>
    <t>166</t>
  </si>
  <si>
    <t>EPS  200S polystyrén hrúbka 50 mm</t>
  </si>
  <si>
    <t>-908415841</t>
  </si>
  <si>
    <t>168</t>
  </si>
  <si>
    <t>-687839586</t>
  </si>
  <si>
    <t>128</t>
  </si>
  <si>
    <t>Montáž tepelnej izolácie striech šikmých prichytená pribitím a vyviazaním na latovanie pod krokvy hr. do 10 cm</t>
  </si>
  <si>
    <t>1775677570</t>
  </si>
  <si>
    <t>129</t>
  </si>
  <si>
    <t>Sklená vlna hrúbka 100 mm</t>
  </si>
  <si>
    <t>1722326204</t>
  </si>
  <si>
    <t>130</t>
  </si>
  <si>
    <t xml:space="preserve">Montáž tepelnej izolácie hr. nad 10 cm striech šikmých medzi a pod krokvy, s parozábranou, prichytená latami </t>
  </si>
  <si>
    <t>-1552277019</t>
  </si>
  <si>
    <t>132</t>
  </si>
  <si>
    <t>Sklená vlna hrúbka 200 mm</t>
  </si>
  <si>
    <t>794393566</t>
  </si>
  <si>
    <t>169</t>
  </si>
  <si>
    <t>Montáž spádového klinu z XPS na balkóny a terasy lepením</t>
  </si>
  <si>
    <t>-2076603142</t>
  </si>
  <si>
    <t>170</t>
  </si>
  <si>
    <t>Spádová vrstva - Extrudovaný polystyrén - XPS hrúbka 150-240 mm</t>
  </si>
  <si>
    <t>-2062205483</t>
  </si>
  <si>
    <t>217</t>
  </si>
  <si>
    <t>Presun hmôt pre izolácie tepelné v objektoch výšky nad 6 m do 12 m</t>
  </si>
  <si>
    <t>1969954673</t>
  </si>
  <si>
    <t xml:space="preserve">  Konštrukcie tesárske</t>
  </si>
  <si>
    <t>124</t>
  </si>
  <si>
    <t>Montáž viazaných konštrukcií krovov striech z reziva priemernej plochy 120-224 cm2</t>
  </si>
  <si>
    <t>-806765674</t>
  </si>
  <si>
    <t>125</t>
  </si>
  <si>
    <t>Montáž viazaných konštrukcií krovov striech z reziva priemernej plochy 224-288 cm2</t>
  </si>
  <si>
    <t>720560258</t>
  </si>
  <si>
    <t>126</t>
  </si>
  <si>
    <t xml:space="preserve">Rezivo </t>
  </si>
  <si>
    <t>1136030781</t>
  </si>
  <si>
    <t>127</t>
  </si>
  <si>
    <t>Montáž latovania jednoduchých striech pre sklon do 60°</t>
  </si>
  <si>
    <t>-1560274796</t>
  </si>
  <si>
    <t>133</t>
  </si>
  <si>
    <t>Montáž debnenia jednoduchých striech, na krokvy a kontralaty z dosiek na zraz</t>
  </si>
  <si>
    <t>52179543</t>
  </si>
  <si>
    <t>136</t>
  </si>
  <si>
    <t>Montáž kontralát pre sklon do 22°</t>
  </si>
  <si>
    <t>1940597234</t>
  </si>
  <si>
    <t>159</t>
  </si>
  <si>
    <t>Položenie vankúšov pod podlahy osovej vzdialenosti do 650 mm</t>
  </si>
  <si>
    <t>1942092582</t>
  </si>
  <si>
    <t>160</t>
  </si>
  <si>
    <t>Položenie podláh hobľovaných hrubých na zraz z dosiek terasových</t>
  </si>
  <si>
    <t>-2004174492</t>
  </si>
  <si>
    <t>161</t>
  </si>
  <si>
    <t>Terasové dosky impregnované</t>
  </si>
  <si>
    <t>1178401708</t>
  </si>
  <si>
    <t>218</t>
  </si>
  <si>
    <t>Presun hmôt pre konštrukcie tesárske v objektoch výšky do 12 m</t>
  </si>
  <si>
    <t>394959346</t>
  </si>
  <si>
    <t xml:space="preserve">  Konštrukcie</t>
  </si>
  <si>
    <t>72</t>
  </si>
  <si>
    <t>SDK podhľad, závesná dvojvrstvová kca profil montažný CD a nosný UD, dosky GKB/GKBI hr. 12,5 mm</t>
  </si>
  <si>
    <t>-766525084</t>
  </si>
  <si>
    <t>219</t>
  </si>
  <si>
    <t>Presun hmôt pre sádrokartónové konštrukcie v objektoch výšky do 7 m</t>
  </si>
  <si>
    <t>1022956056</t>
  </si>
  <si>
    <t xml:space="preserve">  Konštrukcie klampiarske</t>
  </si>
  <si>
    <t>137</t>
  </si>
  <si>
    <t>Krytina falcovaná pozinkovaná farebná sklon strechy do 30°</t>
  </si>
  <si>
    <t>1301349306</t>
  </si>
  <si>
    <t>226</t>
  </si>
  <si>
    <t>Lemovanie z pozinkovaného farbeného PZf plechu, múrov na strechách s tvrdou krytinou r.š. 330 mm</t>
  </si>
  <si>
    <t>-1305711740</t>
  </si>
  <si>
    <t>147</t>
  </si>
  <si>
    <t>Žľaby z pozinkovaného farbeného PZf plechu, pododkvapové štvorhranné r.š. 330 mm</t>
  </si>
  <si>
    <t>-548950151</t>
  </si>
  <si>
    <t>90</t>
  </si>
  <si>
    <t>Oplechovanie parapetov z pozinkovaného farbeného PZf plechu, vrátane rohov r.š. 330 mm</t>
  </si>
  <si>
    <t>-1982043904</t>
  </si>
  <si>
    <t>172</t>
  </si>
  <si>
    <t>Oplechovanie muriva a atík z pozinkovaného farbeného PZf plechu, vrátane rohov r.š. 500 mm</t>
  </si>
  <si>
    <t>1513671281</t>
  </si>
  <si>
    <t>148</t>
  </si>
  <si>
    <t>Zvodové rúry z pozinkovaného farbeného PZf plechu, štvorcové s dĺžkou strany 100 mm</t>
  </si>
  <si>
    <t>-512191581</t>
  </si>
  <si>
    <t>135</t>
  </si>
  <si>
    <t>Strešná fólia, na plné debnenie</t>
  </si>
  <si>
    <t>1168618037</t>
  </si>
  <si>
    <t>230</t>
  </si>
  <si>
    <t>Univerzálna akrylátová lepiaca páska na zlepenie presahov fólií, riešenie detailov, opravy trhlín</t>
  </si>
  <si>
    <t>173452326</t>
  </si>
  <si>
    <t>220</t>
  </si>
  <si>
    <t>Presun hmôt pre tvrdé krytiny v objektoch výšky nad 6 do 12 m</t>
  </si>
  <si>
    <t>698249355</t>
  </si>
  <si>
    <t xml:space="preserve">  Konštrukcie stolárske</t>
  </si>
  <si>
    <t>187</t>
  </si>
  <si>
    <t>Montáž okien plastových s hydroizolačnými páskami (exteriérová a interiérová)</t>
  </si>
  <si>
    <t>-1255451309</t>
  </si>
  <si>
    <t>188</t>
  </si>
  <si>
    <t>Tesniaca fólia exteriér 290 mm/30 m, pre okenné konštrukcie</t>
  </si>
  <si>
    <t>1498336986</t>
  </si>
  <si>
    <t>189</t>
  </si>
  <si>
    <t>Tesniaca fólia interiér 70 mm, pre okenné konštrukcie</t>
  </si>
  <si>
    <t>-576159670</t>
  </si>
  <si>
    <t>191</t>
  </si>
  <si>
    <t>Plastové okno rozmer 6000x2350 mm</t>
  </si>
  <si>
    <t>315020546</t>
  </si>
  <si>
    <t>192</t>
  </si>
  <si>
    <t>Plastové okno  a dvere rozmer 4500x2600 mm</t>
  </si>
  <si>
    <t>1922973049</t>
  </si>
  <si>
    <t>193</t>
  </si>
  <si>
    <t>Plastové okno rozmer 2000x2350 mm</t>
  </si>
  <si>
    <t>-1707995601</t>
  </si>
  <si>
    <t>194</t>
  </si>
  <si>
    <t>Plastové okno rozmer 1400x1400 mm</t>
  </si>
  <si>
    <t>1746780822</t>
  </si>
  <si>
    <t>195</t>
  </si>
  <si>
    <t>Plastové okno rozmer 600x900 mm</t>
  </si>
  <si>
    <t>-361273040</t>
  </si>
  <si>
    <t>196</t>
  </si>
  <si>
    <t>Plastové dvere rozmer 1850x2350 mm</t>
  </si>
  <si>
    <t>206877573</t>
  </si>
  <si>
    <t>197</t>
  </si>
  <si>
    <t>Plastové dvere rozmer 1000x2350 mm</t>
  </si>
  <si>
    <t>-231062156</t>
  </si>
  <si>
    <t>198</t>
  </si>
  <si>
    <t>Plastové okno rozmer 700x1400 mm</t>
  </si>
  <si>
    <t>-1721351881</t>
  </si>
  <si>
    <t>199</t>
  </si>
  <si>
    <t>Plastové okno rozmer 900x1400 mm</t>
  </si>
  <si>
    <t>1561272899</t>
  </si>
  <si>
    <t>200</t>
  </si>
  <si>
    <t>Plastové okno rozmer 1300x1400 mm</t>
  </si>
  <si>
    <t>161580449</t>
  </si>
  <si>
    <t>201</t>
  </si>
  <si>
    <t>Plastové okno rozmer 1000x1400 mm</t>
  </si>
  <si>
    <t>-1995769970</t>
  </si>
  <si>
    <t>202</t>
  </si>
  <si>
    <t>Plastové dvere rozmer 3700x2600 mm</t>
  </si>
  <si>
    <t>319804702</t>
  </si>
  <si>
    <t>203</t>
  </si>
  <si>
    <t>Plastové okno rozmer 2000x1400 mm</t>
  </si>
  <si>
    <t>-1370164337</t>
  </si>
  <si>
    <t>204</t>
  </si>
  <si>
    <t>Plastové okno rozmer 4500x2350 mm</t>
  </si>
  <si>
    <t>-363022415</t>
  </si>
  <si>
    <t>205</t>
  </si>
  <si>
    <t>Plastové okno rozmer 1400x2350 mm</t>
  </si>
  <si>
    <t>718787477</t>
  </si>
  <si>
    <t>206</t>
  </si>
  <si>
    <t>Plastové dvere rozmer 1400x2350 mm</t>
  </si>
  <si>
    <t>-1502739477</t>
  </si>
  <si>
    <t>207</t>
  </si>
  <si>
    <t>Plastové okno dvere 1200x2100 mm</t>
  </si>
  <si>
    <t>171588250</t>
  </si>
  <si>
    <t>208</t>
  </si>
  <si>
    <t>Plastové okno rozmer 4500x2600 mm</t>
  </si>
  <si>
    <t>704958742</t>
  </si>
  <si>
    <t>209</t>
  </si>
  <si>
    <t>Plastové okno rozmer 1200x2350 mm</t>
  </si>
  <si>
    <t>-1725862209</t>
  </si>
  <si>
    <t>210</t>
  </si>
  <si>
    <t>Plastové okno rozmer 1400x1450 mm</t>
  </si>
  <si>
    <t>858840627</t>
  </si>
  <si>
    <t>83</t>
  </si>
  <si>
    <t>Montáž puzdra posuvných dverí do murovanej priečky, jedno zasúvacie púzdro pre jedno krídlo, priechod 0,6-1,2 m</t>
  </si>
  <si>
    <t>1024155988</t>
  </si>
  <si>
    <t>84</t>
  </si>
  <si>
    <t>Stavebné púzdro pre zasúvacie dvere Štandard priechod 800 mm, kód S700-080</t>
  </si>
  <si>
    <t>900166604</t>
  </si>
  <si>
    <t>85</t>
  </si>
  <si>
    <t>Stavebné púzdro pre zasúvacie dvere Štandard priechod 1100 mm, kód S700-110</t>
  </si>
  <si>
    <t>-1316909947</t>
  </si>
  <si>
    <t>86</t>
  </si>
  <si>
    <t>Posuvné systémy dverí-sada pojazdov</t>
  </si>
  <si>
    <t>ks.</t>
  </si>
  <si>
    <t>-1694781801</t>
  </si>
  <si>
    <t>77</t>
  </si>
  <si>
    <t>Montáž dverového krídla otočného jednokrídlového poldrážkového, do existujúcej zárubne, vrátane kovania</t>
  </si>
  <si>
    <t>-1939147930</t>
  </si>
  <si>
    <t>78</t>
  </si>
  <si>
    <t>Dvere vnútorné jednokrídlové, výplň papierová voština, povrch fólia, plné, šírka 600-900 mm vrátane kovania jednokrídlové</t>
  </si>
  <si>
    <t>-1103493868</t>
  </si>
  <si>
    <t>81</t>
  </si>
  <si>
    <t>Montáž dverového krídla otočného dvojkrídlového poldrážkového, do existujúcej zárubne, vrátane kovania</t>
  </si>
  <si>
    <t>-1455214157</t>
  </si>
  <si>
    <t>82</t>
  </si>
  <si>
    <t>Dvere vnútorné jednokrídlové, výplň papierová voština, povrch fólia, plné, šírka 600-900 mm vrátane kovania- dvojkrídlové</t>
  </si>
  <si>
    <t>944626874</t>
  </si>
  <si>
    <t>87</t>
  </si>
  <si>
    <t>Montáž dverí drevených posuvných jednokrídlových, posun do puzdra</t>
  </si>
  <si>
    <t>2099165666</t>
  </si>
  <si>
    <t>89</t>
  </si>
  <si>
    <t>Dvere vnútorné jednokrídlové, výplň papierová voština, povrch fólia, plné, šírka 600-900 mm vrátane kovania- posúvne</t>
  </si>
  <si>
    <t>-131864479</t>
  </si>
  <si>
    <t>75</t>
  </si>
  <si>
    <t xml:space="preserve">Montáž zárubní obložkových pre dvere jednokrídlové </t>
  </si>
  <si>
    <t>901723410</t>
  </si>
  <si>
    <t>76</t>
  </si>
  <si>
    <t>Zárubňa vnútorná obložková, povrch fólia, rozmer 600-900/1970 mm, pre stenu hrúbky 60-170 mm, pre jednokrídlové dvere</t>
  </si>
  <si>
    <t>-1054529768</t>
  </si>
  <si>
    <t>79</t>
  </si>
  <si>
    <t xml:space="preserve">Montáž zárubní obložkových pre dvere dvojkrídlové </t>
  </si>
  <si>
    <t>-1664511729</t>
  </si>
  <si>
    <t>80</t>
  </si>
  <si>
    <t>Zárubňa vnútorná obložková, povrch fólia, rozmer 1250-1850/1970 mm, pre stenu hrúbky 60-170 mm, pre dvojkrídlové dvere</t>
  </si>
  <si>
    <t>-1239842093</t>
  </si>
  <si>
    <t xml:space="preserve">  Konštrukcie doplnkové kovové</t>
  </si>
  <si>
    <t>149</t>
  </si>
  <si>
    <t>Montáž zábradlia rovného z profilovej ocele do muriva</t>
  </si>
  <si>
    <t>1188864118</t>
  </si>
  <si>
    <t>150</t>
  </si>
  <si>
    <t>Dodávka pozinkovaného zábradlia</t>
  </si>
  <si>
    <t>1857643823</t>
  </si>
  <si>
    <t>151</t>
  </si>
  <si>
    <t>Montáž presklenného zábradlia rovného z kaleného skla</t>
  </si>
  <si>
    <t>-1596773468</t>
  </si>
  <si>
    <t>152</t>
  </si>
  <si>
    <t>Presklenné exteriérové zábradlie</t>
  </si>
  <si>
    <t>-481693765</t>
  </si>
  <si>
    <t>173</t>
  </si>
  <si>
    <t xml:space="preserve">Montáž výlezu do plochej, alebo šikmej strechy </t>
  </si>
  <si>
    <t>1764386648</t>
  </si>
  <si>
    <t>174</t>
  </si>
  <si>
    <t>Strešný výlez drevený do šikmých striech, pre izolované, vykurované priestory</t>
  </si>
  <si>
    <t>2059980242</t>
  </si>
  <si>
    <t>65</t>
  </si>
  <si>
    <t>Montáž ostatných atypických kovových stavebných doplnkových konštrukcií nad 20 do 50 kg</t>
  </si>
  <si>
    <t>kg</t>
  </si>
  <si>
    <t>-1493112730</t>
  </si>
  <si>
    <t>66</t>
  </si>
  <si>
    <t>Dodávka kruhových oceľových stĺpov 1.NP</t>
  </si>
  <si>
    <t>110263332</t>
  </si>
  <si>
    <t>221</t>
  </si>
  <si>
    <t>Presun hmôt pre kovové stavebné doplnkové konštrukcie v objektoch výšky nad 6 do 12 m</t>
  </si>
  <si>
    <t>1631722586</t>
  </si>
  <si>
    <t xml:space="preserve">  Podlahy z dlaždíc</t>
  </si>
  <si>
    <t>104</t>
  </si>
  <si>
    <t>Montáž soklíkov z obkladačiek do malty veľ. 300 x 80 mm</t>
  </si>
  <si>
    <t>639793271</t>
  </si>
  <si>
    <t>102</t>
  </si>
  <si>
    <t>Montáž podláh z dlaždíc keramických do tmelu flexibilného mrazuvzdorného veľ. 300 x 300 mm</t>
  </si>
  <si>
    <t>-919281441</t>
  </si>
  <si>
    <t>103</t>
  </si>
  <si>
    <t>Dlažba keramická rozmer 20x20, 30x30, 45x45, 30x60, 30x20</t>
  </si>
  <si>
    <t>-1014090619</t>
  </si>
  <si>
    <t>222</t>
  </si>
  <si>
    <t>Presun hmôt pre podlahy z dlaždíc v objektoch výšky nad 6 do 12 m</t>
  </si>
  <si>
    <t>-673397178</t>
  </si>
  <si>
    <t xml:space="preserve">  Podlahy vlysové a parketové</t>
  </si>
  <si>
    <t>100</t>
  </si>
  <si>
    <t>Montáž podlahových soklíkov alebo líšt obvodových skrutkovaním</t>
  </si>
  <si>
    <t>360297493</t>
  </si>
  <si>
    <t>101</t>
  </si>
  <si>
    <t>Lišta soklová - drevená lišta, typ: profil, drevený masív,dub, buk a parený buk</t>
  </si>
  <si>
    <t>-1114937312</t>
  </si>
  <si>
    <t>96</t>
  </si>
  <si>
    <t>Montáž podlahy z laminátových a drevených parkiet, click spoj, položená voľne</t>
  </si>
  <si>
    <t>482333184</t>
  </si>
  <si>
    <t>97</t>
  </si>
  <si>
    <t xml:space="preserve">Laminátové parkety 10 mm </t>
  </si>
  <si>
    <t>-2117012353</t>
  </si>
  <si>
    <t>93</t>
  </si>
  <si>
    <t>Montáž separačnej fólie podláh - fólia PE</t>
  </si>
  <si>
    <t>-113747147</t>
  </si>
  <si>
    <t>94</t>
  </si>
  <si>
    <t>Fólia PE hrúbka 0,2 mm</t>
  </si>
  <si>
    <t>-167361460</t>
  </si>
  <si>
    <t>98</t>
  </si>
  <si>
    <t>Montáž podložky vyrovnávacej a tlmiacej penovej hr. 3 mm pod plávajúce podlahy</t>
  </si>
  <si>
    <t>-582235527</t>
  </si>
  <si>
    <t>Podložka pod plávajúce podlahy biela hr. 3 mm</t>
  </si>
  <si>
    <t>1135468312</t>
  </si>
  <si>
    <t>223</t>
  </si>
  <si>
    <t>Presun hmôt pre podlahy vlysové a parketové v objektoch výšky nad 6 do 12 m</t>
  </si>
  <si>
    <t>-1625202944</t>
  </si>
  <si>
    <t xml:space="preserve">  Dokončovacie práce a obklady</t>
  </si>
  <si>
    <t>67</t>
  </si>
  <si>
    <t>Montáž obkladov vnútor. stien z obkladačiek kladených do tmelu flexibilného veľ. 300x200 mm</t>
  </si>
  <si>
    <t>1562962153</t>
  </si>
  <si>
    <t>68</t>
  </si>
  <si>
    <t>Obklad keramický rozmer 20x20, 30x30, 45x45, 30x60, 30x20</t>
  </si>
  <si>
    <t>966733962</t>
  </si>
  <si>
    <t>224</t>
  </si>
  <si>
    <t>Presun hmôt pre obklady keramické v objektoch výšky nad 6 do 12 m</t>
  </si>
  <si>
    <t>365761399</t>
  </si>
  <si>
    <t xml:space="preserve">  Dokončovacie práce</t>
  </si>
  <si>
    <t>175</t>
  </si>
  <si>
    <t>Nátery tesárskych konštrukcií povrchová impregnácia</t>
  </si>
  <si>
    <t>1977297970</t>
  </si>
  <si>
    <t>73</t>
  </si>
  <si>
    <t>Penetrovanie jednonásobné jemnozrnných podkladov výšky do 3, 80 m</t>
  </si>
  <si>
    <t>1826565803</t>
  </si>
  <si>
    <t>74</t>
  </si>
  <si>
    <t xml:space="preserve">Maľby vápenné základné dvojnásobné, ručne nanášané na jemnozrnný podklad výšky do 3, 80 m   </t>
  </si>
  <si>
    <t>-799923313</t>
  </si>
  <si>
    <t>SO 02 - Parkovacie plochy</t>
  </si>
  <si>
    <t>-1745734636</t>
  </si>
  <si>
    <t>Výkop, odkop v horn.4 nad 100 m3</t>
  </si>
  <si>
    <t>-1736691194</t>
  </si>
  <si>
    <t>-15041074</t>
  </si>
  <si>
    <t xml:space="preserve">Vodorovné premiestnenie výkopku  po spevnenej ceste z  horniny tr.1-4, do 100 m3 na vzdialenosť do 3000 m </t>
  </si>
  <si>
    <t>-1427038392</t>
  </si>
  <si>
    <t>699393432</t>
  </si>
  <si>
    <t>331450150</t>
  </si>
  <si>
    <t>-390590369</t>
  </si>
  <si>
    <t>-1929536581</t>
  </si>
  <si>
    <t>197061556</t>
  </si>
  <si>
    <t>Podklad alebo podsyp zo štrkopiesku fr. 0-8 mm s rozprestretím, vlhčením a zhutnením, po zhutnení hr. 100 mm</t>
  </si>
  <si>
    <t>856686762</t>
  </si>
  <si>
    <t>Podklad alebo kryt z kameniva hrubého drveného veľ. 8-16 mm(vibr.štrk) po zhut.hr. 100 mm</t>
  </si>
  <si>
    <t>853145473</t>
  </si>
  <si>
    <t>Podklad alebo kryt z kameniva hrubého drveného veľ. 16-32 mm(vibr.štrk) po zhut.hr. 200 mm</t>
  </si>
  <si>
    <t>-770837402</t>
  </si>
  <si>
    <t>Kladenie betónovej dlažby komunikacií do lôžka z kameniva, veľ. do 0,25 m2 plochy od 100 do 300 m2</t>
  </si>
  <si>
    <t>992868734</t>
  </si>
  <si>
    <t>17</t>
  </si>
  <si>
    <t>Dlažba sivá betónová rozmer 40x40x6 cm</t>
  </si>
  <si>
    <t>-1853086671</t>
  </si>
  <si>
    <t>Osadenie chodník. obrubníka betónového ležatého do lôžka z betónu prosteho tr. C 16/20 s bočnou oporou</t>
  </si>
  <si>
    <t>165816125</t>
  </si>
  <si>
    <t>Osadenie chodník. obrubníka betónového stojatého do lôžka z betónu prosteho tr. C 16/20 s bočnou oporou</t>
  </si>
  <si>
    <t>-1317561193</t>
  </si>
  <si>
    <t>Obrubník cestný 100/20/12 cm, sivá</t>
  </si>
  <si>
    <t>790912030</t>
  </si>
  <si>
    <t>Lôžko pod obrubníky, krajníky alebo obruby z dlažob. kociek z betónu prostého tr. C 16/20</t>
  </si>
  <si>
    <t>67455934</t>
  </si>
  <si>
    <t>Presun hmôt pre pozemné komunikácie s krytom dláždeným (822 2.3, 822 5.3) akejkoľvek dĺžky objektu</t>
  </si>
  <si>
    <t>282571395</t>
  </si>
  <si>
    <t>SO 03 - Spevnené plochy a chodníky</t>
  </si>
  <si>
    <t>-1325469593</t>
  </si>
  <si>
    <t>1890858439</t>
  </si>
  <si>
    <t>1256754557</t>
  </si>
  <si>
    <t>1838320996</t>
  </si>
  <si>
    <t>2005544662</t>
  </si>
  <si>
    <t>1843472592</t>
  </si>
  <si>
    <t>370893049</t>
  </si>
  <si>
    <t>-477880969</t>
  </si>
  <si>
    <t>-2036889961</t>
  </si>
  <si>
    <t>896356457</t>
  </si>
  <si>
    <t>-1481568464</t>
  </si>
  <si>
    <t>Podklad alebo kryt z kameniva hrubého drveného veľ. 8-16 mm(vibr.štrk) po zhut.hr. 150 mm</t>
  </si>
  <si>
    <t>299278712</t>
  </si>
  <si>
    <t>1952621561</t>
  </si>
  <si>
    <t>106406467</t>
  </si>
  <si>
    <t>544543772</t>
  </si>
  <si>
    <t>Dlažba sivá betónová rozmer 40x40x4 cm</t>
  </si>
  <si>
    <t>-1642948864</t>
  </si>
  <si>
    <t>-485962367</t>
  </si>
  <si>
    <t>-1751018474</t>
  </si>
  <si>
    <t>-2036028761</t>
  </si>
  <si>
    <t>1510773638</t>
  </si>
  <si>
    <t>SO 04 - Sadové úpravy</t>
  </si>
  <si>
    <t>-1309347739</t>
  </si>
  <si>
    <t>Odkopávka a prekopávka nezapažená v hornine 3, nad 100 do 1000 m3</t>
  </si>
  <si>
    <t>-2047719898</t>
  </si>
  <si>
    <t>Príplatok k cenám za lepivosť horniny</t>
  </si>
  <si>
    <t>-993680586</t>
  </si>
  <si>
    <t>Výkop, odkop v horn.4 do 100 m3</t>
  </si>
  <si>
    <t>356591222</t>
  </si>
  <si>
    <t>Príplatok za lepivosť v hornine 4</t>
  </si>
  <si>
    <t>1565694964</t>
  </si>
  <si>
    <t>842969516</t>
  </si>
  <si>
    <t>664532958</t>
  </si>
  <si>
    <t>Vodorovné premiestnenie výkopku z horniny 1-4 nad 20-50m</t>
  </si>
  <si>
    <t>306521382</t>
  </si>
  <si>
    <t>Vodorovné premiestnenie výkopku tr.1-4 do 2000 m</t>
  </si>
  <si>
    <t>1491708303</t>
  </si>
  <si>
    <t>-31303060</t>
  </si>
  <si>
    <t>Uloženie sypaniny na skládky do 100 m3</t>
  </si>
  <si>
    <t>-791503279</t>
  </si>
  <si>
    <t>Uloženie sypaniny na skládky nad 100 do 1000 m3</t>
  </si>
  <si>
    <t>-2023951799</t>
  </si>
  <si>
    <t>Zásyp sypaninou so zhutnením jám, šachiet, rýh, zárezov alebo okolo objektov do 100 m3</t>
  </si>
  <si>
    <t>-1409138625</t>
  </si>
  <si>
    <t>Obsyp objektov sypaninou z vhodných hornín 1 až 4 bez prehodenia sypaniny</t>
  </si>
  <si>
    <t>-189344575</t>
  </si>
  <si>
    <t>Založenie trávnika parkového mačinovaním na svahu nad 1:2 do 1:1</t>
  </si>
  <si>
    <t>826477103</t>
  </si>
  <si>
    <t>26</t>
  </si>
  <si>
    <t>Trávna mačina</t>
  </si>
  <si>
    <t>470061010</t>
  </si>
  <si>
    <t>Kvetinová skalka so zakrytím povrchu kameňmi nad 50 % do 75 %</t>
  </si>
  <si>
    <t>301417894</t>
  </si>
  <si>
    <t>Úprava pláne v zárezoch v hornine 1-4 bez zhutnenia</t>
  </si>
  <si>
    <t>905775300</t>
  </si>
  <si>
    <t>Plošná úprava terénu pri nerovnostiach terénu nad 150-200 mm na svahu nad 1:2-1:1</t>
  </si>
  <si>
    <t>1428123106</t>
  </si>
  <si>
    <t>Svahovanie trvalých svahov v násype</t>
  </si>
  <si>
    <t>-1362993654</t>
  </si>
  <si>
    <t>Rozprestretie ornice na svahu so sklonom nad 1:5, plocha nad 500 m2,hr.do 100 mm</t>
  </si>
  <si>
    <t>424654862</t>
  </si>
  <si>
    <t>Hľbenie jamky v rovine alebo na svahu do 1:5, objem nad 0,02 do 0,05 m3</t>
  </si>
  <si>
    <t>1186639849</t>
  </si>
  <si>
    <t>Hľbenie jamky v rovine alebo na svahu do 1:5, objem nad 0,125 do 0,40 m3</t>
  </si>
  <si>
    <t>-1725467340</t>
  </si>
  <si>
    <t>46</t>
  </si>
  <si>
    <t>Výsadba kvetín do pripravovanej pôdy so zaliatím letničiek alebo dvojročných</t>
  </si>
  <si>
    <t>1808361256</t>
  </si>
  <si>
    <t>Kvetiny do 20 cm</t>
  </si>
  <si>
    <t>1975414831</t>
  </si>
  <si>
    <t>Založenie záhonu na svahu nad 1:5 do 1:2 rovine alebo na svahu do 1:5 v hornine 3</t>
  </si>
  <si>
    <t>-207177906</t>
  </si>
  <si>
    <t>Obrobenie pôdy prekopaním do hĺbky nad 50 do 100 mm na svahu nad 1:2 do 1:1</t>
  </si>
  <si>
    <t>-53594553</t>
  </si>
  <si>
    <t>Výsadba stromu do predom vyhĺbenej jamky v rovine alebo na svahu do 1:5 pri výške kmeňa do 1, 8 m</t>
  </si>
  <si>
    <t>1662793287</t>
  </si>
  <si>
    <t>Strom s balom, v. do 1,8m</t>
  </si>
  <si>
    <t>2119244799</t>
  </si>
  <si>
    <t>Zakotvenie dreviny troma a viac kolmi pri priemere kolov do 100 mm pri dľžke kolov do 2 m</t>
  </si>
  <si>
    <t>1032732949</t>
  </si>
  <si>
    <t>Výsadba živého plota do vopred vyhľbenej ryhy v rovine alebo na svahu do 1:5 z drevín s balom</t>
  </si>
  <si>
    <t>1182049315</t>
  </si>
  <si>
    <t>Krík, zemný bal, d 60 - 80 cm , živý plot</t>
  </si>
  <si>
    <t>-1818726092</t>
  </si>
  <si>
    <t>Chemické odburinenie pôdy v rovine alebo na svahu do 1:5 postrekom naširoko</t>
  </si>
  <si>
    <t>291843580</t>
  </si>
  <si>
    <t>Hnojivo priemyselné Cererit Z balené</t>
  </si>
  <si>
    <t>-250394828</t>
  </si>
  <si>
    <t xml:space="preserve">Položenie mulčovacej kôry v rovine alebo na svahu do 1:5   </t>
  </si>
  <si>
    <t>-314891228</t>
  </si>
  <si>
    <t>Mulčovacia kôra</t>
  </si>
  <si>
    <t>l</t>
  </si>
  <si>
    <t>317236438</t>
  </si>
  <si>
    <t>Ošetrenie trávnikana na svahu nad l:5 do 1:2</t>
  </si>
  <si>
    <t>1849685469</t>
  </si>
  <si>
    <t>Zhutnenie podložia z rastlej horniny 1 až 4 pod násypy</t>
  </si>
  <si>
    <t>1219752310</t>
  </si>
  <si>
    <t>Zhotovenie vrstvy z geotextílie na uprav. povrchu</t>
  </si>
  <si>
    <t>-1146262389</t>
  </si>
  <si>
    <t>44</t>
  </si>
  <si>
    <t>Geotextílie netkané polypropylénové 400</t>
  </si>
  <si>
    <t>-87329839</t>
  </si>
  <si>
    <t>SO 05 - Oplotenie</t>
  </si>
  <si>
    <t>Výkop ryhy do šírky 600 mm v horn.4 do 100 m3</t>
  </si>
  <si>
    <t>537005568</t>
  </si>
  <si>
    <t>-610945264</t>
  </si>
  <si>
    <t>868861692</t>
  </si>
  <si>
    <t>103874301</t>
  </si>
  <si>
    <t>-2058515712</t>
  </si>
  <si>
    <t>1955350242</t>
  </si>
  <si>
    <t>-1107266333</t>
  </si>
  <si>
    <t>-1641587798</t>
  </si>
  <si>
    <t>1389494397</t>
  </si>
  <si>
    <t>Výstuž základových pásov z ocele 10216</t>
  </si>
  <si>
    <t>100310231</t>
  </si>
  <si>
    <t>Murivo nosné (m3) z betónových tvárnic s betónovou výplňou hr. 250 mm</t>
  </si>
  <si>
    <t>139237122</t>
  </si>
  <si>
    <t>Výstuž pre murivo nosné s betónovou výplňou z ocele 10505</t>
  </si>
  <si>
    <t>-29638248</t>
  </si>
  <si>
    <t>Osadenie stĺpika oceľového plotového do výšky 2.00m so zabetónovaním</t>
  </si>
  <si>
    <t>765646263</t>
  </si>
  <si>
    <t>Stĺpik okrúhly 48 mm, výška:2,0 m, pre osadenie do betónových pätiek</t>
  </si>
  <si>
    <t>1817326941</t>
  </si>
  <si>
    <t>Vonkajšia omietka stien, marmolit, mramorové zrná, strednozrnná</t>
  </si>
  <si>
    <t>-412539758</t>
  </si>
  <si>
    <t>Potiahnutie vonkajších stien sklotextílnou mriežkou s celoplošným prilepením</t>
  </si>
  <si>
    <t>-2085199275</t>
  </si>
  <si>
    <t xml:space="preserve">Doteplenie konštrukcie hr. 20 mm, lepený celoplošne bez prikotvenia </t>
  </si>
  <si>
    <t>-1394851665</t>
  </si>
  <si>
    <t xml:space="preserve">Osadenie krycej dosky oplitení a oporných múrov betónových </t>
  </si>
  <si>
    <t>-1858105414</t>
  </si>
  <si>
    <t>Krycia betónová platňa 460x260x50 mm sivá</t>
  </si>
  <si>
    <t>458001746</t>
  </si>
  <si>
    <t>Presun hmôt pre budovy  (801, 803, 812), zvislá konštr. z tehál, tvárnic, z kovu výšky do 6 m</t>
  </si>
  <si>
    <t>-1974814123</t>
  </si>
  <si>
    <t>Montáž latovania oplotenia s medzerami  do 30 mm a šírkou lát do 120 mm na výšku do 2,0 m</t>
  </si>
  <si>
    <t>-1082309152</t>
  </si>
  <si>
    <t>Montáž konštrukcií z reziva hraneného prierezovej plochy do 120 cm2 - hranoly oplotenia</t>
  </si>
  <si>
    <t>-2065813277</t>
  </si>
  <si>
    <t>Rezivo oplotenia - hobľované</t>
  </si>
  <si>
    <t>1945835097</t>
  </si>
  <si>
    <t>-1089997190</t>
  </si>
  <si>
    <t>Montáž vrát a vrátok k oploteniu osadzovaných na stĺpiky oceľové, s plochou jednotlivo do 4 m2</t>
  </si>
  <si>
    <t>195763474</t>
  </si>
  <si>
    <t xml:space="preserve">Bránička zelená poplast. 1,0m x 1,5 m </t>
  </si>
  <si>
    <t>-550533843</t>
  </si>
  <si>
    <t xml:space="preserve">Brána zelená poplast. dvojkrídlová  3,4 m x 1,5 m </t>
  </si>
  <si>
    <t>1132710121</t>
  </si>
  <si>
    <t>Nátery stolárskych výrobkov syntetické lazurovacím lakom 3x</t>
  </si>
  <si>
    <t>-1063868616</t>
  </si>
  <si>
    <t>SO 06 - Prípojka splaškovej kanalizácie</t>
  </si>
  <si>
    <t>D1 -   Kanalizácia a vodovod</t>
  </si>
  <si>
    <t xml:space="preserve">    8 -   Rúrové vedenie</t>
  </si>
  <si>
    <t xml:space="preserve">  Kanalizácia a vodovod</t>
  </si>
  <si>
    <t>Napojenie kanalizácie na susednú budovu (navrtávací pás)</t>
  </si>
  <si>
    <t>-1863662964</t>
  </si>
  <si>
    <t>Kanalizačná revízna betónová šachta D1000</t>
  </si>
  <si>
    <t>1046733278</t>
  </si>
  <si>
    <t>-1859011716</t>
  </si>
  <si>
    <t>-193970054</t>
  </si>
  <si>
    <t>156995580</t>
  </si>
  <si>
    <t>Vodorovné premiestnenie výkopku  po spevnenej ceste z  horniny tr.1-4, do 100 m3, príplatok k cene za každých ďalšich a začatých 1000 m</t>
  </si>
  <si>
    <t>1590356754</t>
  </si>
  <si>
    <t>1119222545</t>
  </si>
  <si>
    <t>1206883070</t>
  </si>
  <si>
    <t>1451948906</t>
  </si>
  <si>
    <t>Lôžko pod potrubie, stoky a drobné objekty, v otvorenom výkope z kameniva drobného ťaženého 0-4 mm</t>
  </si>
  <si>
    <t>-1699546255</t>
  </si>
  <si>
    <t xml:space="preserve">  Rúrové vedenie</t>
  </si>
  <si>
    <t>Montáž potrubia z kanalizačných rúr z tvrdého PVC tesn. gumovým krúžkom v skl. do 20% DN 200</t>
  </si>
  <si>
    <t>-499965829</t>
  </si>
  <si>
    <t>Kanalizačné rúry PVC-U hladké s hrdlom 200x 4.5x1000mm</t>
  </si>
  <si>
    <t>1299846651</t>
  </si>
  <si>
    <t>Montáž tvarovky na potrubí z rúr z tvrdého PVC tesnených gumovým krúžkom, odbočná DN 200</t>
  </si>
  <si>
    <t>258413398</t>
  </si>
  <si>
    <t>PVC tvarovky-hladký kanalizačný systém PIPELIFE</t>
  </si>
  <si>
    <t>-1538088241</t>
  </si>
  <si>
    <t xml:space="preserve">Tlaková skúška vzduchom potrubí DN 100-200 mm s kompletnou sadou tesniaceho vaku </t>
  </si>
  <si>
    <t>-2134818266</t>
  </si>
  <si>
    <t>SO 07 - Prípojka dažďovej kanalizácie</t>
  </si>
  <si>
    <t>1241004257</t>
  </si>
  <si>
    <t>2118987943</t>
  </si>
  <si>
    <t>-62918510</t>
  </si>
  <si>
    <t>-1827832653</t>
  </si>
  <si>
    <t>1098096181</t>
  </si>
  <si>
    <t>-504876245</t>
  </si>
  <si>
    <t>-1562020620</t>
  </si>
  <si>
    <t>565554635</t>
  </si>
  <si>
    <t>Zhotovenie opláštenia výplne z geotextílie, v ryhe alebo v záreze so stenami šikmými o skl. do 1:2,5</t>
  </si>
  <si>
    <t>1242900177</t>
  </si>
  <si>
    <t>Geotextília netkaná polypropylénová Tatratex PP 300</t>
  </si>
  <si>
    <t>84283618</t>
  </si>
  <si>
    <t>191251214</t>
  </si>
  <si>
    <t>-1652691570</t>
  </si>
  <si>
    <t>955133988</t>
  </si>
  <si>
    <t>-1791088255</t>
  </si>
  <si>
    <t>PVC tvarovka-hladký kanalizačný systém PIPELIFE</t>
  </si>
  <si>
    <t>-1290878713</t>
  </si>
  <si>
    <t>834978467</t>
  </si>
  <si>
    <t>Montáž vsakovacích blokov DRENBLOK DB z PP, rozmeru 600x600x600 mm do 10 m3</t>
  </si>
  <si>
    <t>379379924</t>
  </si>
  <si>
    <t>Vsakovací blok DRENBLOK DB60, 600x600x600mm</t>
  </si>
  <si>
    <t>-1460104175</t>
  </si>
  <si>
    <t>SO 08 - Prípojka vodovodu</t>
  </si>
  <si>
    <t>Napojenie vodovodu na susednú budovu (navrtávací pás, zemná súprava, zasúvadlový uzáver)</t>
  </si>
  <si>
    <t>-1979967980</t>
  </si>
  <si>
    <t>vodovodná šachta</t>
  </si>
  <si>
    <t>-1524365559</t>
  </si>
  <si>
    <t>Vodomerná zostava v šachte + montáž (uzatvárací ventil, vodomerné zariadenie, uzatvárací ventil s vypúšťaním, spätný ventil, guľový uzáver s vypúšťaní)</t>
  </si>
  <si>
    <t>1372707976</t>
  </si>
  <si>
    <t>-254568211</t>
  </si>
  <si>
    <t>76568205</t>
  </si>
  <si>
    <t>-132836122</t>
  </si>
  <si>
    <t>1509275936</t>
  </si>
  <si>
    <t>322524977</t>
  </si>
  <si>
    <t>891193011</t>
  </si>
  <si>
    <t>76774757</t>
  </si>
  <si>
    <t>-834748892</t>
  </si>
  <si>
    <t>Montáž potrubia z tlakových rúrok z tvrdého PVC tesnených gumovým krúžkom vonkajšieho priemeru 110 mm</t>
  </si>
  <si>
    <t>1854335568</t>
  </si>
  <si>
    <t>PVC-U rúra 110x2,7 tlakový rozvod vody PN6 PIPELIFE</t>
  </si>
  <si>
    <t>638413271</t>
  </si>
  <si>
    <t>Preplach a dezinfekcia vodovodného potrubia DN od 80 do 125</t>
  </si>
  <si>
    <t>-629784376</t>
  </si>
  <si>
    <t>SO 09 - Prípojka plynovodu</t>
  </si>
  <si>
    <t>1 -    Zemné práce</t>
  </si>
  <si>
    <t>PSV -    Práce a dodávky PSV</t>
  </si>
  <si>
    <t xml:space="preserve">    723 -    Zdravotechnika</t>
  </si>
  <si>
    <t>M -    Práce a dodávky M</t>
  </si>
  <si>
    <t xml:space="preserve">    23-M -    Montáže potrubia</t>
  </si>
  <si>
    <t xml:space="preserve">   Zemné práce</t>
  </si>
  <si>
    <t>-568982212</t>
  </si>
  <si>
    <t>976552343</t>
  </si>
  <si>
    <t>Vodorovné premiestnenie výkopku z horniny 1-4 do 20m</t>
  </si>
  <si>
    <t>1714058326</t>
  </si>
  <si>
    <t>Zásyp sypaninou v uzavretých priestoroch s urovnaním povrchu zásypu</t>
  </si>
  <si>
    <t>1690597131</t>
  </si>
  <si>
    <t>Obsyp potrubia sypaninou z vhodných hornín 1 až 4 bez prehodenia sypaniny</t>
  </si>
  <si>
    <t>-1897928079</t>
  </si>
  <si>
    <t>Štrkopiesok preddrvený 0-16 N</t>
  </si>
  <si>
    <t>-1743661704</t>
  </si>
  <si>
    <t xml:space="preserve">   Práce a dodávky PSV</t>
  </si>
  <si>
    <t xml:space="preserve">   Zdravotechnika</t>
  </si>
  <si>
    <t>Prieraz do 50cm</t>
  </si>
  <si>
    <t>-292304076</t>
  </si>
  <si>
    <t>Prípojka k plynomeru spojená na závit bez obchádzky G 1</t>
  </si>
  <si>
    <t>1386178107</t>
  </si>
  <si>
    <t>Prípojka plynovodná z oceľových rúrok závitových čiernych spájaných na závit DN 25</t>
  </si>
  <si>
    <t>1641476230</t>
  </si>
  <si>
    <t xml:space="preserve">   Práce a dodávky M</t>
  </si>
  <si>
    <t xml:space="preserve">   Montáže potrubia</t>
  </si>
  <si>
    <t>Prepoj na jestvucúci plynovod</t>
  </si>
  <si>
    <t>-955363940</t>
  </si>
  <si>
    <t>Montáž skrinky</t>
  </si>
  <si>
    <t>-300594635</t>
  </si>
  <si>
    <t>Skrinka na plynomer</t>
  </si>
  <si>
    <t>1541420866</t>
  </si>
  <si>
    <t>SO 10 - Prípojka NN</t>
  </si>
  <si>
    <t>M -   Práce a dodávky M</t>
  </si>
  <si>
    <t xml:space="preserve">    21-M -   Elektromontáže</t>
  </si>
  <si>
    <t xml:space="preserve">    46-M -   Zemné práce pri extr.mont.prácach</t>
  </si>
  <si>
    <t>VRN -   Vedľajšie rozpočtové náklady</t>
  </si>
  <si>
    <t xml:space="preserve">    VRN03 -   Geodetické práce</t>
  </si>
  <si>
    <t xml:space="preserve">  Práce a dodávky M</t>
  </si>
  <si>
    <t xml:space="preserve">  Elektromontáže</t>
  </si>
  <si>
    <t>Lišta elektroinštalačná z PVC 40x40, uložená pevne, vkladacia</t>
  </si>
  <si>
    <t>1598540454</t>
  </si>
  <si>
    <t>Lišta hranatá z PVC, LHD 40X40 mm, KOPOS</t>
  </si>
  <si>
    <t>-524256169</t>
  </si>
  <si>
    <t>Ukončenie vodičov v rozvádzač. vrátane zapojenia a vodičovej koncovky do 25 mm2</t>
  </si>
  <si>
    <t>-1856630233</t>
  </si>
  <si>
    <t>Ukončenie celoplastových káblov zmrašť. záklopkou alebo páskou do 4 x 25 mm2</t>
  </si>
  <si>
    <t>690322352</t>
  </si>
  <si>
    <t>Zmršťovacia káblová koncovka 4 x    6 - 4 x 25 mm2  typ:  VE3512</t>
  </si>
  <si>
    <t>74024204</t>
  </si>
  <si>
    <t>Poistka nožová veľkost 00 do 160A 500 V</t>
  </si>
  <si>
    <t>-44775184</t>
  </si>
  <si>
    <t>Skratovacia prepojka ZP000 do 160A</t>
  </si>
  <si>
    <t>-314632928</t>
  </si>
  <si>
    <t>Rozpájacia a istiaca plastová skriňa pilierová - veľkosť SR 1, PRIS1</t>
  </si>
  <si>
    <t>-249811217</t>
  </si>
  <si>
    <t>HASMA:SR 1.1-F403VV0/1P1IP2X + keramzit</t>
  </si>
  <si>
    <t>-324431543</t>
  </si>
  <si>
    <t>Kábel medený silový uložený voľne 1-CYKY 0,6/1 kV 4x25</t>
  </si>
  <si>
    <t>1640941036</t>
  </si>
  <si>
    <t>1-CYKY 4x25    Kábel pre pevné uloženie, medený STN</t>
  </si>
  <si>
    <t>-575167667</t>
  </si>
  <si>
    <t>Označovací štítok na kábel hliníkový (naviac proti norme)</t>
  </si>
  <si>
    <t>-744077530</t>
  </si>
  <si>
    <t>STITOK KABLOVY 65 X 25 MM</t>
  </si>
  <si>
    <t>1047491297</t>
  </si>
  <si>
    <t>Príplatok na zaťahovanie káblov, váha kábla do 4 kg</t>
  </si>
  <si>
    <t>-653953045</t>
  </si>
  <si>
    <t>Osadenie polyamidovej príchytky do muriva z tvrdého kameňa, jednoduchého betónu a železobetónu HM 8</t>
  </si>
  <si>
    <t>kus</t>
  </si>
  <si>
    <t>2049041309</t>
  </si>
  <si>
    <t>hmoždinka klasická 8 mm T8  typ:  T8-PA</t>
  </si>
  <si>
    <t>113906521</t>
  </si>
  <si>
    <t>Spojovací materiál</t>
  </si>
  <si>
    <t>-2004064733</t>
  </si>
  <si>
    <t>Presun hmôt</t>
  </si>
  <si>
    <t>1572334253</t>
  </si>
  <si>
    <t>Revízia</t>
  </si>
  <si>
    <t>-1636207565</t>
  </si>
  <si>
    <t>Úprava jestv. rozvádzača RH (doplnenie 1x B40/3, 1x LE-03d)</t>
  </si>
  <si>
    <t>1486797271</t>
  </si>
  <si>
    <t xml:space="preserve">  Zemné práce pri extr.mont.prácach</t>
  </si>
  <si>
    <t>Hĺbenie káblovej ryhy 35 cm širokej a 80 cm hlbokej, v zemine triedy 4</t>
  </si>
  <si>
    <t>833885328</t>
  </si>
  <si>
    <t>Hĺbenie káblovej ryhy ručne 50 cm širokej a 100 cm hlbokej, v zemine triedy 4</t>
  </si>
  <si>
    <t>-2050742834</t>
  </si>
  <si>
    <t>Príprava na osadenie pilierov do plotov, vybúranie a úprava, pre skrine SP1</t>
  </si>
  <si>
    <t>1181484763</t>
  </si>
  <si>
    <t>Zriadenie, rekonšt. káblového lôžka z piesku bez zakrytia, v ryhe šír. do 65 cm, hrúbky vrstvy 10 cm</t>
  </si>
  <si>
    <t>1857115940</t>
  </si>
  <si>
    <t>Drvina vápencová zmes  0 - 4</t>
  </si>
  <si>
    <t>1377346003</t>
  </si>
  <si>
    <t>Rozvinutie a uloženie výstražnej fólie z PVC do ryhy, šírka 33 cm</t>
  </si>
  <si>
    <t>1846898223</t>
  </si>
  <si>
    <t>Fólia červená v m</t>
  </si>
  <si>
    <t>1896434877</t>
  </si>
  <si>
    <t>Úplné zriadenie a osadenie káblového priestupu z betónovej rúry svetlosti do 15 cm bez zemných prác</t>
  </si>
  <si>
    <t>677312431</t>
  </si>
  <si>
    <t>Chranicka kab. HDPE 63 ohybna vlnita</t>
  </si>
  <si>
    <t>487224348</t>
  </si>
  <si>
    <t>Ručný zásyp nezap. káblovej ryhy bez zhutn. zeminy, 35 cm širokej, 80 cm hlbokej v zemine tr. 4</t>
  </si>
  <si>
    <t>-1730300552</t>
  </si>
  <si>
    <t>Ručný zásyp nezap. káblovej ryhy bez zhutn. zeminy, 50 cm širokej, 100 cm hlbokej v zemine tr. 4</t>
  </si>
  <si>
    <t>-1435790266</t>
  </si>
  <si>
    <t>Proviz. úprava terénu v zemine tr. 3, aby nerovnosti terénu neboli väčšie ako 2 cm od vodor.hladiny</t>
  </si>
  <si>
    <t>1804799033</t>
  </si>
  <si>
    <t xml:space="preserve">  Vedľajšie rozpočtové náklady</t>
  </si>
  <si>
    <t xml:space="preserve">  Geodetické práce</t>
  </si>
  <si>
    <t>Geodetické práce - vykonávané pred výstavbou určenie priebehu nadzemného alebo podzemného existujúceho aj plánovaného vedenia</t>
  </si>
  <si>
    <t>km</t>
  </si>
  <si>
    <t>-296678146</t>
  </si>
  <si>
    <t>Geodetické práce - vykonávané po výstavbe zameranie skutočného vyhotovenia stavby</t>
  </si>
  <si>
    <t>-1143094343</t>
  </si>
  <si>
    <t>11 - UK</t>
  </si>
  <si>
    <t xml:space="preserve">    713 -    Izolácie tepelné</t>
  </si>
  <si>
    <t xml:space="preserve">    731 -    Ústredné kúrenie, kotolne</t>
  </si>
  <si>
    <t xml:space="preserve">    733 -    Ústredné kúrenie, rozvodné potrubie</t>
  </si>
  <si>
    <t xml:space="preserve">    734 -    Ústredné kúrenie, armatúry.</t>
  </si>
  <si>
    <t xml:space="preserve">    735 -    Ústredné kúrenie, vykurov. telesá</t>
  </si>
  <si>
    <t xml:space="preserve">    732 -    Ústredné kúrenie, strojovne</t>
  </si>
  <si>
    <t xml:space="preserve">   Izolácie tepelné</t>
  </si>
  <si>
    <t>Montáž trubíc z PE, hr.do 10 mm,vnút.priemer do 38</t>
  </si>
  <si>
    <t>-1460567555</t>
  </si>
  <si>
    <t>Kaučukova solárna tepelná izolácia K-FLEX HT, do teploty +150°C, L=2m rozmer 18/13,UNIVENTA</t>
  </si>
  <si>
    <t>-1413997842</t>
  </si>
  <si>
    <t>TUBOLIT izolácia - trubica   18/ 5-DG (240)  ARC-0006  Armacell     AZ FLEX</t>
  </si>
  <si>
    <t>875554180</t>
  </si>
  <si>
    <t>TUBOLIT izolácia - trubica   18/30-DG (46)  ARC-0063  Armacell     AZ FLEX</t>
  </si>
  <si>
    <t>-348467436</t>
  </si>
  <si>
    <t>TUBOLIT izolácia - trubica   28/ 5-DG (160)  ARC-0008  Armacell     AZ FLEX</t>
  </si>
  <si>
    <t>-358903881</t>
  </si>
  <si>
    <t>TUBOLIT izolácia - trubica   32/ 5-DG (140)  ARC-0003  Armacell     AZ FLEX</t>
  </si>
  <si>
    <t>-890860686</t>
  </si>
  <si>
    <t>Montáž trubíc z PE, hr.do 10 mm,vnút.priemer 42-70</t>
  </si>
  <si>
    <t>729201106</t>
  </si>
  <si>
    <t>TUBOLIT izolácia - trubica   42/ 9-DG-A (72)  ARC-0080  Armacell     AZ FLEX</t>
  </si>
  <si>
    <t>2043112721</t>
  </si>
  <si>
    <t>TUBOLIT izolácia - trubica   50/ 9-DG (58)  ARC-0026  Armacell     AZ FLEX</t>
  </si>
  <si>
    <t>1123779917</t>
  </si>
  <si>
    <t xml:space="preserve">   Ústredné kúrenie, kotolne</t>
  </si>
  <si>
    <t>Uvedenie do prevádzky</t>
  </si>
  <si>
    <t>1886301582</t>
  </si>
  <si>
    <t>Kotol Vaillant eco TEC plus VU INT 486/5-5</t>
  </si>
  <si>
    <t>207975664</t>
  </si>
  <si>
    <t>Montáž odvodu spalín</t>
  </si>
  <si>
    <t>863999836</t>
  </si>
  <si>
    <t>Rúra U DN 80/500</t>
  </si>
  <si>
    <t>-2131310939</t>
  </si>
  <si>
    <t>Rúra U DN 80/250</t>
  </si>
  <si>
    <t>873495361</t>
  </si>
  <si>
    <t>Rúra FK DN 80/125/250</t>
  </si>
  <si>
    <t>1834997089</t>
  </si>
  <si>
    <t>Rúra FK DN 80/125/500</t>
  </si>
  <si>
    <t>1629515213</t>
  </si>
  <si>
    <t>Kontrolny T-kus priamy U DN 80</t>
  </si>
  <si>
    <t>-1593891615</t>
  </si>
  <si>
    <t>Koleno s kontrolnym otvorom K 90° DN 125/80</t>
  </si>
  <si>
    <t>1520097948</t>
  </si>
  <si>
    <t>Kominová zdera DN 125/80</t>
  </si>
  <si>
    <t>-466079865</t>
  </si>
  <si>
    <t>Kominový poklop DN 80</t>
  </si>
  <si>
    <t>1672892917</t>
  </si>
  <si>
    <t>Pätkové koleno s podperou U 90° DN 80</t>
  </si>
  <si>
    <t>944582226</t>
  </si>
  <si>
    <t>Meranie a regulácia</t>
  </si>
  <si>
    <t>497805014</t>
  </si>
  <si>
    <t>Multimatic VR700</t>
  </si>
  <si>
    <t>-829964421</t>
  </si>
  <si>
    <t>VR71</t>
  </si>
  <si>
    <t>334673963</t>
  </si>
  <si>
    <t>VR91</t>
  </si>
  <si>
    <t>-1663301885</t>
  </si>
  <si>
    <t>Montáž kotla oceľ. násten. na plyn kondenzačného vyhotovenie turbo do 42 kW</t>
  </si>
  <si>
    <t>-191901560</t>
  </si>
  <si>
    <t>Montáž rýchlomontážnej sady s 3-cestným zmiešavačom DN 25</t>
  </si>
  <si>
    <t>-1601319327</t>
  </si>
  <si>
    <t>HERZ Čerpadlová skupina PUMPFIX MIX, DN 25, wilo ynos para 25/1-6</t>
  </si>
  <si>
    <t>375001809</t>
  </si>
  <si>
    <t>Montáž rýchlomontážnej sady s 3-cestným zmiešavačom DN 32</t>
  </si>
  <si>
    <t>-1831351693</t>
  </si>
  <si>
    <t>HERZ Čerpadlová skupina PUMPFIX MIX, DN 32, wilo ynos para 30/1-6</t>
  </si>
  <si>
    <t>-82729390</t>
  </si>
  <si>
    <t xml:space="preserve">HERZ Čerpadlová skupina PUMPFIX DIREKT, DN 32, wilo ynos para 30/1-6 </t>
  </si>
  <si>
    <t>-167798215</t>
  </si>
  <si>
    <t xml:space="preserve">Montáž rozdeľovača zberača </t>
  </si>
  <si>
    <t>-286490136</t>
  </si>
  <si>
    <t>HERZ Rozdeľovač k Pumpfixu, 3-okruhový DN32</t>
  </si>
  <si>
    <t>1136992146</t>
  </si>
  <si>
    <t>Montáž hydraulického vyr.tlakov</t>
  </si>
  <si>
    <t>-82237035</t>
  </si>
  <si>
    <t>Hydraulický vyrovnavač tlakov 45kW</t>
  </si>
  <si>
    <t>-854311831</t>
  </si>
  <si>
    <t xml:space="preserve">   Ústredné kúrenie, rozvodné potrubie</t>
  </si>
  <si>
    <t>Potrubie z medených rúrok polotvrdých D 18x1 mm</t>
  </si>
  <si>
    <t>2089013897</t>
  </si>
  <si>
    <t>Potrubie plasthliníkové PE-RT 16x2 mm z rúrok v kotúčoch</t>
  </si>
  <si>
    <t>1011758691</t>
  </si>
  <si>
    <t>Potrubie plasthliníkové PE-RT 26x3 mm z rúrok v kotúčoch</t>
  </si>
  <si>
    <t>711759960</t>
  </si>
  <si>
    <t>Potrubie plasthliníkové PE-RT 32x3 mm z rúrok v kotúčoch</t>
  </si>
  <si>
    <t>1948558304</t>
  </si>
  <si>
    <t>Potrubie plasthliníkové PE-RT 40x3,5 mm z rúrok v kotúčoch</t>
  </si>
  <si>
    <t>1365880517</t>
  </si>
  <si>
    <t>Potrubie plasthliníkové PE-RT 50x4,0 mm z rúrok v kotúčoch</t>
  </si>
  <si>
    <t>-611076232</t>
  </si>
  <si>
    <t>Tlaková skúška medeného potrubia do D 35 mm</t>
  </si>
  <si>
    <t>1070244969</t>
  </si>
  <si>
    <t>Tlaková skúška plastového potrubia do 32 mm</t>
  </si>
  <si>
    <t>86540083</t>
  </si>
  <si>
    <t>Tlaková skúška plastového potrubia nad 32 do 63 mm</t>
  </si>
  <si>
    <t>2026288958</t>
  </si>
  <si>
    <t xml:space="preserve">   Ústredné kúrenie, armatúry.</t>
  </si>
  <si>
    <t>Montáž závitovej armatúry s 1 závitom do G 1/2</t>
  </si>
  <si>
    <t>-35688858</t>
  </si>
  <si>
    <t xml:space="preserve">Vypúšťací ventil DN 1/2" s hadicovou prípojkou  </t>
  </si>
  <si>
    <t>-1080029378</t>
  </si>
  <si>
    <t xml:space="preserve">AO ventil DN 1/2" </t>
  </si>
  <si>
    <t>1736859273</t>
  </si>
  <si>
    <t>Montáž závitovej armatúry s 1 závitom G 3/4</t>
  </si>
  <si>
    <t>-607473054</t>
  </si>
  <si>
    <t>Vykurovanie  - príslušenstvo  Adapter pre rúrky z plastu, chróm, 18x16x2</t>
  </si>
  <si>
    <t>-515667795</t>
  </si>
  <si>
    <t>Montáž závitovej armatúry s 1 závitom G 1</t>
  </si>
  <si>
    <t>117206824</t>
  </si>
  <si>
    <t>Ukopnčenie rozdeľovača-odvzd.,vypust.</t>
  </si>
  <si>
    <t>-1256010137</t>
  </si>
  <si>
    <t>Montáž závitovej armatúry s 2 závitmi G 3/4</t>
  </si>
  <si>
    <t>-1350165681</t>
  </si>
  <si>
    <t>Bezpečnostna armatúra k expanzomatu Reflex DN20</t>
  </si>
  <si>
    <t>-98200950</t>
  </si>
  <si>
    <t>HERZ Šikmý vyvažovací ventil STRÖMAX  DN 20, obj.č. 1401702</t>
  </si>
  <si>
    <t>-759131430</t>
  </si>
  <si>
    <t>Regulačné a poistné armatúry - Poistný ventil pre TÚV  3/4" x 1" KB-DN 20    IVAR   č.KB20</t>
  </si>
  <si>
    <t>555800334</t>
  </si>
  <si>
    <t>Montáž závitovej armatúry s 2 závitmi G 1</t>
  </si>
  <si>
    <t>199057992</t>
  </si>
  <si>
    <t>HERZ Šikmý vyvažovací ventil STRÖMAX  DN 25, obj.č. 1401703</t>
  </si>
  <si>
    <t>1465265911</t>
  </si>
  <si>
    <t>Guľový ventil  - rukoväť, chróm, 1" so šrubenim</t>
  </si>
  <si>
    <t>550368476</t>
  </si>
  <si>
    <t>Guľový ventil - rukoväť, chróm, 1"</t>
  </si>
  <si>
    <t>-357531847</t>
  </si>
  <si>
    <t xml:space="preserve">Filter 1" </t>
  </si>
  <si>
    <t>56303694</t>
  </si>
  <si>
    <t>Armatúry a príslušenstvo vykurovania spätný ventil 1"</t>
  </si>
  <si>
    <t>532170454</t>
  </si>
  <si>
    <t>Montáž závitovej armatúry s 2 závitmi G 5/4</t>
  </si>
  <si>
    <t>511029452</t>
  </si>
  <si>
    <t>GIACOMINI, Guľový ventil s rukoväťou, chróm, 1 1/4"</t>
  </si>
  <si>
    <t>1707651033</t>
  </si>
  <si>
    <t>Spätná klapka 1 1/4"</t>
  </si>
  <si>
    <t>14298800</t>
  </si>
  <si>
    <t>Filter Flamco vent clean smart 5/4"</t>
  </si>
  <si>
    <t>805514082</t>
  </si>
  <si>
    <t xml:space="preserve">   Ústredné kúrenie, vykurov. telesá</t>
  </si>
  <si>
    <t>Montáž podlahového kúrenia</t>
  </si>
  <si>
    <t>-1143238199</t>
  </si>
  <si>
    <t xml:space="preserve">Dilatačný pás </t>
  </si>
  <si>
    <t>708913880</t>
  </si>
  <si>
    <t>Syst.doska t50 h32</t>
  </si>
  <si>
    <t>-2002813635</t>
  </si>
  <si>
    <t>69</t>
  </si>
  <si>
    <t>Montáž zostavy rozdel"ovač / zberač do skrine</t>
  </si>
  <si>
    <t>868982987</t>
  </si>
  <si>
    <t>70</t>
  </si>
  <si>
    <t>Rozdeľovač s prietokomermi 4 okruhový</t>
  </si>
  <si>
    <t>1327145541</t>
  </si>
  <si>
    <t>Rozdeľovač s prietokomermi 8 okruhový</t>
  </si>
  <si>
    <t>74506875</t>
  </si>
  <si>
    <t>Rozdeľovač s prietokomermi 10 okruhový</t>
  </si>
  <si>
    <t>1450532768</t>
  </si>
  <si>
    <t>Rozdeľovač s prietokomermi 11 okruhový</t>
  </si>
  <si>
    <t>1967098443</t>
  </si>
  <si>
    <t>Rozdeľovač s prietokomermi 12 okruhový</t>
  </si>
  <si>
    <t>889688381</t>
  </si>
  <si>
    <t>Montáž skrinky rozdeľovača pod omietku</t>
  </si>
  <si>
    <t>-1498071151</t>
  </si>
  <si>
    <t>Skrinka rozdelovača do steny, 600x450x110 mm</t>
  </si>
  <si>
    <t>1715798275</t>
  </si>
  <si>
    <t>Skrinka rozdelovača do steny, 400x450x110 mm</t>
  </si>
  <si>
    <t>1776283919</t>
  </si>
  <si>
    <t>Skrinka rozdelovača do steny, 800x450x110 mm</t>
  </si>
  <si>
    <t>-1309363778</t>
  </si>
  <si>
    <t>Skrinka rozdelovača do steny, 1000x450x110 mm</t>
  </si>
  <si>
    <t>-1052796341</t>
  </si>
  <si>
    <t xml:space="preserve">   Ústredné kúrenie, strojovne</t>
  </si>
  <si>
    <t>Montáž ohrievača vody zásobníkového stojatého kombinovaného do PN 2, 5/1,0 objemu 1 000 l</t>
  </si>
  <si>
    <t>1897785875</t>
  </si>
  <si>
    <t>Solar.zostava Vaillant s VIH S 500, auroFLOW VMS 70,exp.35l,exp.12l,sol.kvap.40l</t>
  </si>
  <si>
    <t>-1353406716</t>
  </si>
  <si>
    <t>Montáž solárneho kolektora plochého na šikmej streche. škridle rovné</t>
  </si>
  <si>
    <t>-984998593</t>
  </si>
  <si>
    <t>Slnečný kolektor Vaillant VFK 145V, 2ks</t>
  </si>
  <si>
    <t>1958168037</t>
  </si>
  <si>
    <t>Slnečný kolektor Vaillant VFK 145V, 1ks</t>
  </si>
  <si>
    <t>-1405521926</t>
  </si>
  <si>
    <t>Expanzomat - Basic s membránou, bez poistného ventilu, tlak 3 bary, objem 8 l</t>
  </si>
  <si>
    <t>-1452803346</t>
  </si>
  <si>
    <t>Nádoba expanzná tlaková s membránou typ Expanzomat I bez poistného ventilu objemu 25 l</t>
  </si>
  <si>
    <t>-1678009441</t>
  </si>
  <si>
    <t>Expanzomat - Middle s membránou, bez poistného ventilu, tlak 6 barov, objem 25 l</t>
  </si>
  <si>
    <t>2064098242</t>
  </si>
  <si>
    <t>88</t>
  </si>
  <si>
    <t>Montáž čerpadla (do potrubia) obehového špirálového DN 25</t>
  </si>
  <si>
    <t>-1941190130</t>
  </si>
  <si>
    <t>čerpadlo - ALPHA+ 25-40 B 180 1x230V 50Hz</t>
  </si>
  <si>
    <t>1731606352</t>
  </si>
  <si>
    <t>12 - Plynoinštalácia</t>
  </si>
  <si>
    <t xml:space="preserve">    783 -    Dokončovacie práce</t>
  </si>
  <si>
    <t>Potrubie z oceľových rúrok závitových čiernych spájaných zvarovaním - akosť 11 353.0 DN 25</t>
  </si>
  <si>
    <t>-2002759243</t>
  </si>
  <si>
    <t>Potrubie z oceľových rúrok závitových asfalt. a jutovaných spájaných na závit akosť 11 353.0 DN 50</t>
  </si>
  <si>
    <t>-750603706</t>
  </si>
  <si>
    <t>Potrubie z oceľových rúrok hladkých čiernych, chránička D 44,5/2</t>
  </si>
  <si>
    <t>-1907787151</t>
  </si>
  <si>
    <t>Montáž armatúry závitovej s dvoma závitmi, kohútik priamy,solenoidový ventil G 1</t>
  </si>
  <si>
    <t>1680369386</t>
  </si>
  <si>
    <t>GIACOMINI, Guľový ventil DADO - rukoväť "plyn", chróm, 1"</t>
  </si>
  <si>
    <t>-1139537370</t>
  </si>
  <si>
    <t>Presun hmôt pre vnútorný plynovod v objektoch výšky do 6 m</t>
  </si>
  <si>
    <t>858653201</t>
  </si>
  <si>
    <t xml:space="preserve">   Dokončovacie práce</t>
  </si>
  <si>
    <t>Nátery kov.potr.a armatúr syntetické farby bielej armatúr do DN 100 mm dvojnás. 1x s emailovaním - 105µm</t>
  </si>
  <si>
    <t>-1861340412</t>
  </si>
  <si>
    <t>Montáž plynovodu z polyetylénových rúr zváraných elektrotvarovkami PE D 63 mm</t>
  </si>
  <si>
    <t>-1921098919</t>
  </si>
  <si>
    <t>HDPE rúra PE100  63x5,8/100m - tlakový rozvod plynu - rúry SDR11 PIPELIFE</t>
  </si>
  <si>
    <t>691544043</t>
  </si>
  <si>
    <t>Montáž kolena W90 st.,elektrotvarovkového PE 100 SDR 11 D 63</t>
  </si>
  <si>
    <t>-517181835</t>
  </si>
  <si>
    <t>koleno 90° elektrotvarovkové W 90°  PE 100 SDR 11 DN   63   FRIALEN-GLYNWED</t>
  </si>
  <si>
    <t>-646414199</t>
  </si>
  <si>
    <t>Montáž USTR prechodka PE/oceľ PE100 SDR11 D63/DN50mm</t>
  </si>
  <si>
    <t>1384066205</t>
  </si>
  <si>
    <t>prechodka pe/oceľ ustr pe 100 sdr 11 dn   63/50 obj.č. 612783   FRIALEN-GLYNWED</t>
  </si>
  <si>
    <t>-1898850878</t>
  </si>
  <si>
    <t>Hlavná tlaková skúška vzduchom 0, 6 MPa - STN 38 6413 DN 50</t>
  </si>
  <si>
    <t>-1125333171</t>
  </si>
  <si>
    <t>Montáž plynomera G4</t>
  </si>
  <si>
    <t>456793522</t>
  </si>
  <si>
    <t>Plynomer G4</t>
  </si>
  <si>
    <t>1722592610</t>
  </si>
  <si>
    <t>120904438</t>
  </si>
  <si>
    <t>Fólia žltá</t>
  </si>
  <si>
    <t>353229582</t>
  </si>
  <si>
    <t>364924160</t>
  </si>
  <si>
    <t>Meranie sig.vodiča</t>
  </si>
  <si>
    <t>1022611511</t>
  </si>
  <si>
    <t>Vyhľadávací vodič na potrubí</t>
  </si>
  <si>
    <t>1844923713</t>
  </si>
  <si>
    <t>13 - ZTI</t>
  </si>
  <si>
    <t>Montáž trubíc z PE, hr.do 6-15 mm,vnút.priemer nad 35</t>
  </si>
  <si>
    <t>2051871284</t>
  </si>
  <si>
    <t>Montáž trubíc z PE, hr.do 6-15 mm,vnút.priemer do 35</t>
  </si>
  <si>
    <t>-658463996</t>
  </si>
  <si>
    <t>izolácia - trubica   22x6mm</t>
  </si>
  <si>
    <t>-1493061265</t>
  </si>
  <si>
    <t>izolácia - trubica   22x13mm</t>
  </si>
  <si>
    <t>-263867898</t>
  </si>
  <si>
    <t>izolácia - trubica   25x6mm</t>
  </si>
  <si>
    <t>-997494736</t>
  </si>
  <si>
    <t>izolácia - trubica   25x13mm</t>
  </si>
  <si>
    <t>688074330</t>
  </si>
  <si>
    <t>izolácia - trubica   32x6mm</t>
  </si>
  <si>
    <t>-671064641</t>
  </si>
  <si>
    <t>izolácia - trubica   32x13mm</t>
  </si>
  <si>
    <t>-520757357</t>
  </si>
  <si>
    <t>izolácia - trubica   40x6mm</t>
  </si>
  <si>
    <t>-173965757</t>
  </si>
  <si>
    <t>izolácia - trubica   40x13mm</t>
  </si>
  <si>
    <t>-715350865</t>
  </si>
  <si>
    <t>Potrubie z PVC - U zvislé hrdlové D 50</t>
  </si>
  <si>
    <t>-2121150626</t>
  </si>
  <si>
    <t>Potrubie z PVC - U zvislé hrdlové D 110</t>
  </si>
  <si>
    <t>782508368</t>
  </si>
  <si>
    <t>Potrubie z PVC - U odpadové ležaté hrdlové D 50</t>
  </si>
  <si>
    <t>216949012</t>
  </si>
  <si>
    <t>Potrubie z PVC - U odpadové ležaté hrdlové D 63</t>
  </si>
  <si>
    <t>-1370693514</t>
  </si>
  <si>
    <t>Potrubie z PVC - U odpadové ležaté hrdlové D 110</t>
  </si>
  <si>
    <t>-1896541632</t>
  </si>
  <si>
    <t>Potrubie z PVC - U odpadné  odpadové ležaté hrdlové D 125</t>
  </si>
  <si>
    <t>595828073</t>
  </si>
  <si>
    <t>Potrubie z PVC - U odpadné  odpadové ležaté hrdlové D 160</t>
  </si>
  <si>
    <t>1436972403</t>
  </si>
  <si>
    <t>Potrubie z PVC - U odpadné pripájacie D 50</t>
  </si>
  <si>
    <t>-941702998</t>
  </si>
  <si>
    <t>Potrubie z PVC - U odpadné pripájacie D 110</t>
  </si>
  <si>
    <t>-1702789770</t>
  </si>
  <si>
    <t>Zriadenie prípojky na potrubí vyvedenie a upevnenie odpadových výpustiek D 50</t>
  </si>
  <si>
    <t>766725904</t>
  </si>
  <si>
    <t>Zriadenie prípojky na potrubí vyvedenie a upevnenie odpadových výpustiek D 110</t>
  </si>
  <si>
    <t>977404650</t>
  </si>
  <si>
    <t>WC manžeta</t>
  </si>
  <si>
    <t>-1586578935</t>
  </si>
  <si>
    <t>Uzávierka výlevky</t>
  </si>
  <si>
    <t>1551947688</t>
  </si>
  <si>
    <t>Zápachová uzávierka umývadlová DN 40/50</t>
  </si>
  <si>
    <t>-2100332695</t>
  </si>
  <si>
    <t>Zápachová uzávierka drezová DN 50/50</t>
  </si>
  <si>
    <t>-720003231</t>
  </si>
  <si>
    <t>Zápachová uzávierka sprchová DN 50/50</t>
  </si>
  <si>
    <t>-49073527</t>
  </si>
  <si>
    <t>Podomietková zápachová uzavierka HL 406</t>
  </si>
  <si>
    <t>409207010</t>
  </si>
  <si>
    <t>Privzdušňovacia hlavica HL 905</t>
  </si>
  <si>
    <t>2023974378</t>
  </si>
  <si>
    <t>Privzdušňovacia hlavica HL 810</t>
  </si>
  <si>
    <t>368739978</t>
  </si>
  <si>
    <t>Ostatné - skúška tesnosti kanalizácie v objektoch vodou do DN 125</t>
  </si>
  <si>
    <t>-194977986</t>
  </si>
  <si>
    <t>Potrubie prípojky z HDPE 63X3,8 + montáž</t>
  </si>
  <si>
    <t>1318124743</t>
  </si>
  <si>
    <t>Vyvedenie a upevnenie výpustky DN 15</t>
  </si>
  <si>
    <t>-1974348902</t>
  </si>
  <si>
    <t>Nástenka 20x1/2+ montáž</t>
  </si>
  <si>
    <t>410829814</t>
  </si>
  <si>
    <t>Rohový ventil PN 25 1/2",s páčkou+montáž</t>
  </si>
  <si>
    <t>2106276676</t>
  </si>
  <si>
    <t>Flex hadica 1/2"-3/8" 50cm+ montáž</t>
  </si>
  <si>
    <t>-422377830</t>
  </si>
  <si>
    <t>Tlaková skúška vodovodného potrubia nad DN 50</t>
  </si>
  <si>
    <t>-1449756307</t>
  </si>
  <si>
    <t>Tlaková skúška vodovodného potrubia do DN 50</t>
  </si>
  <si>
    <t>-618315833</t>
  </si>
  <si>
    <t>Prepláchnutie a dezinfekcia vodovodného potrubia do DN 80</t>
  </si>
  <si>
    <t>1190627522</t>
  </si>
  <si>
    <t>Potrubie z ocele  DN50 + montáž</t>
  </si>
  <si>
    <t>-982790747</t>
  </si>
  <si>
    <t>Potrubie z ocele  DN320 + montáž</t>
  </si>
  <si>
    <t>1241284972</t>
  </si>
  <si>
    <t>97397700</t>
  </si>
  <si>
    <t>Potrubie plasthliníkové PEX-AL-PEX 20x2 mm z rúrok v kotúčoch</t>
  </si>
  <si>
    <t>1540240866</t>
  </si>
  <si>
    <t>Potrubie plasthliníkové PE-RT 25x2,3 mm z rúrok v kotúčoch</t>
  </si>
  <si>
    <t>1471553644</t>
  </si>
  <si>
    <t>-1989850400</t>
  </si>
  <si>
    <t>Potrubie plasthliníkové PE-RT 40x3,7 mm z rúrok v kotúčoch</t>
  </si>
  <si>
    <t>68969716</t>
  </si>
  <si>
    <t>WC kombi misa + Montáž záchodovej misy</t>
  </si>
  <si>
    <t>441790406</t>
  </si>
  <si>
    <t>Madlo k wc pre ZŤP + montáž</t>
  </si>
  <si>
    <t>-445121778</t>
  </si>
  <si>
    <t>Výlevka s mrežou + Montáž</t>
  </si>
  <si>
    <t>622619450</t>
  </si>
  <si>
    <t>Umývadlo + montáž umývadla bez výtokovej armatúry z bieleho diturvitu na skrutky do muriva 680x580</t>
  </si>
  <si>
    <t>3938835</t>
  </si>
  <si>
    <t>Umývadlo + montáž umývadla bez výtokovej armatúry z bieleho diturvitu na skrutky do muriva 600x450</t>
  </si>
  <si>
    <t>-1690306471</t>
  </si>
  <si>
    <t>Umývadlo + montáž umývadla bez výtokovej armatúry z bieleho diturvitu na skrutky do muriva 400x250</t>
  </si>
  <si>
    <t>1649584824</t>
  </si>
  <si>
    <t>Umývatko rohové+ montáž umývadla bez výtokovej armatúry z bieleho diturvitu na skrutky do muriva</t>
  </si>
  <si>
    <t>-1064642703</t>
  </si>
  <si>
    <t>Podlahová vpust DN70+ Montáž</t>
  </si>
  <si>
    <t>828743500</t>
  </si>
  <si>
    <t>Drez + Montáž kuchynských drezov jednoduchých, hranatých, s rozmerom  do 800 x 600 mm, bez výtokových armatúr</t>
  </si>
  <si>
    <t>-272742321</t>
  </si>
  <si>
    <t>Batéria stojanková + montáž batérie umývadlovej a drezovej stojankovej s mechanickým ovládaním G 1/2</t>
  </si>
  <si>
    <t>-1636615695</t>
  </si>
  <si>
    <t>Batéria nástenná + montáž batérie umývadlovej nástennej s mechanickým ovládaním G 1/2</t>
  </si>
  <si>
    <t>2133253496</t>
  </si>
  <si>
    <t>Batéria sprchová + montáž sprchovej súpravy</t>
  </si>
  <si>
    <t>1355454071</t>
  </si>
  <si>
    <t>Sprchová vanička 900x900 + montáž</t>
  </si>
  <si>
    <t>-642778011</t>
  </si>
  <si>
    <t>Podlahový žľab do sprchy 900mm + Montáž</t>
  </si>
  <si>
    <t>-1444058383</t>
  </si>
  <si>
    <t>Madlo do sprchy pre ZŤP + montáž</t>
  </si>
  <si>
    <t>776673959</t>
  </si>
  <si>
    <t>Sedadlo do sprchy + montáž</t>
  </si>
  <si>
    <t>-129070466</t>
  </si>
  <si>
    <t>Sprchová zástena 90x90 + montáž</t>
  </si>
  <si>
    <t>-1654573409</t>
  </si>
  <si>
    <t>14 - Elektroinštalácia</t>
  </si>
  <si>
    <t>RG ATELIÉR, s.r.o. Námestie Sv. Mikuláša 26, SL</t>
  </si>
  <si>
    <t xml:space="preserve">    21-M-1.1 -   ROZVÁDZAČ</t>
  </si>
  <si>
    <t xml:space="preserve">    21-M-1.2 -   ROZVÁDZAČ</t>
  </si>
  <si>
    <t xml:space="preserve">    21-M-1.34 -   ROZVÁDZAČ</t>
  </si>
  <si>
    <t xml:space="preserve">    22-M -   Montáže oznam. a zabezp. zariadení</t>
  </si>
  <si>
    <t>HZS -   Hodinové zúčtovacie sadzby</t>
  </si>
  <si>
    <t>Rúrka ohybná elektroinštalačná, uložená pod omietkou, typ 23 - 16</t>
  </si>
  <si>
    <t>-754341735</t>
  </si>
  <si>
    <t>I-Rúrka HFXP-20</t>
  </si>
  <si>
    <t>2097096084</t>
  </si>
  <si>
    <t>Rúrka ohybná elektroinštalačná, uložená pod omietkou, typ 23 - 36</t>
  </si>
  <si>
    <t>-752749890</t>
  </si>
  <si>
    <t>I-Rúrka HFXP-40</t>
  </si>
  <si>
    <t>-2122417554</t>
  </si>
  <si>
    <t>Rúrka ohybná vlnitá PVC-U, FX DN 40</t>
  </si>
  <si>
    <t>305572448</t>
  </si>
  <si>
    <t>Lišta elektroinštalačná z PVC 24x22, uložená pevne, vkladacia</t>
  </si>
  <si>
    <t>1751326897</t>
  </si>
  <si>
    <t>Lišta vkladacia  HD - biela RAL 9003  LV 24X22 HD   KOPOS</t>
  </si>
  <si>
    <t>69695372</t>
  </si>
  <si>
    <t>-19890007</t>
  </si>
  <si>
    <t>Lišta hranatá HF  HD - biela RAL 9003  LHD 40X40HF HD   KOPOS</t>
  </si>
  <si>
    <t>897082824</t>
  </si>
  <si>
    <t>Škatuľa prístrojová bez zapojenia (1901, KP 68, KZ 3)</t>
  </si>
  <si>
    <t>-2014998145</t>
  </si>
  <si>
    <t>Krabica  prístrojová - 68</t>
  </si>
  <si>
    <t>-676632069</t>
  </si>
  <si>
    <t>Krabica odbočná s viečkom, bez zapojenia (KO 125) štvorcová</t>
  </si>
  <si>
    <t>1129906428</t>
  </si>
  <si>
    <t>Krabica  KO-125</t>
  </si>
  <si>
    <t>363939654</t>
  </si>
  <si>
    <t>Krabica odbočná s viečkom, bez zapojenia (KT 250)</t>
  </si>
  <si>
    <t>2136916317</t>
  </si>
  <si>
    <t>Skriňa rozvodná  šedá s viečkom  (pre napojenie WAN, VO, B2)</t>
  </si>
  <si>
    <t>-1656859096</t>
  </si>
  <si>
    <t>Krabica odbočná s viečkom, svorkovnicou vrátane zapojenia (1903, KR 68) kruhová</t>
  </si>
  <si>
    <t>992137356</t>
  </si>
  <si>
    <t>Krabica  KU 68-1903</t>
  </si>
  <si>
    <t>-1418708830</t>
  </si>
  <si>
    <t>Krabicová rozvodka z lisov. izolantu vrátane ukončenia káblov a zapojenia vodičov typ 6455-11 do 4 m</t>
  </si>
  <si>
    <t>-971366934</t>
  </si>
  <si>
    <t>Krabica 6455-11 acid</t>
  </si>
  <si>
    <t>-1719983800</t>
  </si>
  <si>
    <t>Káblový žľab Mars, pozink. vrátane príslušenstva, 62/50 mm bez veka vrátane podpery</t>
  </si>
  <si>
    <t>-313646973</t>
  </si>
  <si>
    <t>elektroinštalačný materiál Káblový žľab 62/50  obj.č. 1516282   MARS</t>
  </si>
  <si>
    <t>478199418</t>
  </si>
  <si>
    <t>Protipožiarna upchávka,priechod stenou - do 50 cm, vr. prot. hmoty HILTY</t>
  </si>
  <si>
    <t>975629068</t>
  </si>
  <si>
    <t>Ukončenie vodičov v rozvádzač. vč. zapojenia a vodičovej koncovky do 2.5 mm2</t>
  </si>
  <si>
    <t>-1464151483</t>
  </si>
  <si>
    <t>Ukončenie vodičov v rozvádzač. vč. zapojenia a vodičovej koncovky do 6 mm2</t>
  </si>
  <si>
    <t>-429992244</t>
  </si>
  <si>
    <t>Ukončenie vodičov v rozvádzač. vč. zapojenia a vodičovej koncovky do 16 mm2</t>
  </si>
  <si>
    <t>1696694065</t>
  </si>
  <si>
    <t>896647108</t>
  </si>
  <si>
    <t>97669185</t>
  </si>
  <si>
    <t>766163915</t>
  </si>
  <si>
    <t>Spínač nástenný pre prostredie vonkajšie a mokré, vrátane zapojenia jednopólový - radenie 1</t>
  </si>
  <si>
    <t>815350362</t>
  </si>
  <si>
    <t>Spínač 1 vodotesný 3553-01750</t>
  </si>
  <si>
    <t>-142797475</t>
  </si>
  <si>
    <t>Spínač nástenný pre prostredie vonkajšie a mokré, vrátane zapojenia striedavý prep.- radenie 6</t>
  </si>
  <si>
    <t>-207733509</t>
  </si>
  <si>
    <t>Prepínač 6 vodotesný 3553-06750</t>
  </si>
  <si>
    <t>-1818641940</t>
  </si>
  <si>
    <t>Spínač polozapustený a zapustený vč.zapojenia jednopólový - radenie 1</t>
  </si>
  <si>
    <t>619307003</t>
  </si>
  <si>
    <t>Spinač č. 1 230V/10A IP20</t>
  </si>
  <si>
    <t>-1035947531</t>
  </si>
  <si>
    <t>Spinač č. 1 230V/10A IP20 s kontr.</t>
  </si>
  <si>
    <t>392332522</t>
  </si>
  <si>
    <t>Spínač polozapustený a zapustený vč.zapojenia sériový prep.stried. - radenie 5 A</t>
  </si>
  <si>
    <t>-536425658</t>
  </si>
  <si>
    <t>Spínač č. 5 230V/10A IP20</t>
  </si>
  <si>
    <t>-1824251823</t>
  </si>
  <si>
    <t>Spínač polozapustený a zapustený vč.zapojenia stried.prep.- radenie 6</t>
  </si>
  <si>
    <t>883104872</t>
  </si>
  <si>
    <t>Spínač č.6 230V/10A IP20</t>
  </si>
  <si>
    <t>655031076</t>
  </si>
  <si>
    <t>Spínač polozapustený a zapustený vč.zapojenia krížový prep.- radenie 7</t>
  </si>
  <si>
    <t>1024862732</t>
  </si>
  <si>
    <t>Spínač č. 7 230V/10A IP20</t>
  </si>
  <si>
    <t>-1463384934</t>
  </si>
  <si>
    <t>Sporáková prípojka typ 39563 - 23C, pre zapustenú montáž vrátane tlejivky</t>
  </si>
  <si>
    <t>-1379757354</t>
  </si>
  <si>
    <t>Spínač  25A, 400V, IP20 s kontrolkou</t>
  </si>
  <si>
    <t>-1593957393</t>
  </si>
  <si>
    <t>Spínače snímač pohybu do stropu</t>
  </si>
  <si>
    <t>954311082</t>
  </si>
  <si>
    <t>170st. senzor pohybu, 230V, 10A IP20</t>
  </si>
  <si>
    <t>1437596144</t>
  </si>
  <si>
    <t>Domová zásuvka polozapustená alebo zapustená, 10/16 A 250 V 2P + Z 2 x zapojenie</t>
  </si>
  <si>
    <t>1832754573</t>
  </si>
  <si>
    <t>Zásuvka Z 1221 B1 dvoj.,polzap  (vr. zás. záslepky v priestore BA2)</t>
  </si>
  <si>
    <t>900094341</t>
  </si>
  <si>
    <t>Domová zásuvka v krabici obyč. alebo do vlhka, vč. zapojenia 10/16 A 250 V 2P + Z</t>
  </si>
  <si>
    <t>1524577176</t>
  </si>
  <si>
    <t>Zásuvka 5517-2610</t>
  </si>
  <si>
    <t>1957997735</t>
  </si>
  <si>
    <t>Priemyslová zásuvka CEE 220 V, 380 V, 500 V, vrátane zapojenia, typ CZ 3243, 3245, H, S, Z 3P + Z</t>
  </si>
  <si>
    <t>-865431447</t>
  </si>
  <si>
    <t>Zásuvka CZ  3243</t>
  </si>
  <si>
    <t>-1280737507</t>
  </si>
  <si>
    <t>Tlačidlový domový ovládač polozapust., alebo zapustený vrátane zapojenia bez signálky</t>
  </si>
  <si>
    <t>629476971</t>
  </si>
  <si>
    <t>Central STOP so sklíčkom (Gewiss  42R GW42201, IP55)</t>
  </si>
  <si>
    <t>1312043725</t>
  </si>
  <si>
    <t>Central stop s aretáciou</t>
  </si>
  <si>
    <t>-1248773753</t>
  </si>
  <si>
    <t>Montáž oceľolechovej rozvodnice do váhy 20 kg</t>
  </si>
  <si>
    <t>1797212514</t>
  </si>
  <si>
    <t>HUS - OBO 1809 UP</t>
  </si>
  <si>
    <t>1981670580</t>
  </si>
  <si>
    <t>Montáž oceľolechovej rozvodnice do váhy 50 kg</t>
  </si>
  <si>
    <t>769872393</t>
  </si>
  <si>
    <t>Montáž oceľolechovej rozvodnice do váhy 150 kg</t>
  </si>
  <si>
    <t>1494494880</t>
  </si>
  <si>
    <t>Mnt - svietidiel</t>
  </si>
  <si>
    <t>-1623599562</t>
  </si>
  <si>
    <t>A - Svietidlo Modus LED 14W, 230V SPMN_KN 190V1/350</t>
  </si>
  <si>
    <t>-876871156</t>
  </si>
  <si>
    <t>B - Svietidlo Modus LED 12W, 230V SPMN_KN 190V1/350</t>
  </si>
  <si>
    <t>-1070470910</t>
  </si>
  <si>
    <t>C - Svietidlo Modus LED 28W, 230V SPMN_KN 370V2/700</t>
  </si>
  <si>
    <t>739618957</t>
  </si>
  <si>
    <t>D - Svietidlo Modus LED 28W, 230V SPMN_KN 370V2/700, IP54</t>
  </si>
  <si>
    <t>-331888401</t>
  </si>
  <si>
    <t>E - Svietidlo Prezent Petra 25078 1xE27 LED 9W, 230V, IP23</t>
  </si>
  <si>
    <t>1637302018</t>
  </si>
  <si>
    <t>F - Svietidlo Modus LED 16W, BRSB3KO300V1/NDSM/S106, IP44</t>
  </si>
  <si>
    <t>-1595017540</t>
  </si>
  <si>
    <t>G - Svietidlo 1xE27 - LED 13W, podla výberu užívatela , IP44</t>
  </si>
  <si>
    <t>-55312064</t>
  </si>
  <si>
    <t>H - Svietidlo Modus LED 32W, PL3500L1N , IP65</t>
  </si>
  <si>
    <t>1410528286</t>
  </si>
  <si>
    <t>I - LED reflektor s PIR snímačom - 20W , IP44</t>
  </si>
  <si>
    <t>-1057350327</t>
  </si>
  <si>
    <t>J - Svietidlo LED 9W so spínačom,na kuch. linku, IPXB, IP44</t>
  </si>
  <si>
    <t>526309722</t>
  </si>
  <si>
    <t>K - vývod digestor, IPXXB</t>
  </si>
  <si>
    <t>1748214420</t>
  </si>
  <si>
    <t>N.O. - núdzové sv. LED, 3W, s vyznačením smeru úniku.  IP2x</t>
  </si>
  <si>
    <t>-96102948</t>
  </si>
  <si>
    <t>N.O. - núdzové sv. LED, 3W, s vyznačením smeru úniku.  IP5x</t>
  </si>
  <si>
    <t>-1984326363</t>
  </si>
  <si>
    <t>Napojenie vent. (dod. VZT)</t>
  </si>
  <si>
    <t>-1277637029</t>
  </si>
  <si>
    <t>Uzemňovacie vedenie v zemi včít. svoriek, prepojenia, izolácie spojov FeZn do 120 mm2</t>
  </si>
  <si>
    <t>-849930010</t>
  </si>
  <si>
    <t>Páska uzemňovacia 30x4 mm</t>
  </si>
  <si>
    <t>-1366611142</t>
  </si>
  <si>
    <t>Uzemňovacie vedenie v zemi včít. svoriek, prepojenia, izolácie spojov FeZn D 8 - 10 mm</t>
  </si>
  <si>
    <t>393673901</t>
  </si>
  <si>
    <t>Drôt ťahaný nepatentovaný z neušlachtilých ocelí pozinkovaný mäkký ozn. STN 11 343 podľa EN S195T D 10.00mm</t>
  </si>
  <si>
    <t>-1724325201</t>
  </si>
  <si>
    <t>Zvodový vodič včítane podpery FeZn do D 10 mm, A1 D 10 mm  AlMgSi  D 8 mm</t>
  </si>
  <si>
    <t>-1426720102</t>
  </si>
  <si>
    <t>Drôt FeZn 8, ZIN Hronský Beňadik</t>
  </si>
  <si>
    <t>-538255392</t>
  </si>
  <si>
    <t>Podpera vedenia na rovné strechy  plastová  PV 21   ZIN HRONSKY BENADIKT (natavená resp. prilepená)</t>
  </si>
  <si>
    <t>1005439251</t>
  </si>
  <si>
    <t>Podpera vedenia FeZn na plechové strechy označenie PV 23</t>
  </si>
  <si>
    <t>1815739518</t>
  </si>
  <si>
    <t>Zachyt.tyč včít.upevnenia na stojane malom - veľkom do 3 m dľžky tyče</t>
  </si>
  <si>
    <t>-874559732</t>
  </si>
  <si>
    <t>Zvodová tyč   ocelová žiarovo zinkovaná  označenie  JP 30   ZIN HRONSKY BENADIKT</t>
  </si>
  <si>
    <t>1760863876</t>
  </si>
  <si>
    <t>HR-Svorka SJ 01</t>
  </si>
  <si>
    <t>967634077</t>
  </si>
  <si>
    <t>Nastaviteľný betónový podstavec s plast. podložkou</t>
  </si>
  <si>
    <t>1734704261</t>
  </si>
  <si>
    <t>Bleskozvodová svorka do 2 skrutiek (SS, SR 03)</t>
  </si>
  <si>
    <t>1464117494</t>
  </si>
  <si>
    <t>HR-Svorka SS</t>
  </si>
  <si>
    <t>-1027560683</t>
  </si>
  <si>
    <t>Bleskozvodová svorka nad 2 skrutky (ST, SJ, SK, SZ, SR 01, 02)</t>
  </si>
  <si>
    <t>1339798550</t>
  </si>
  <si>
    <t>Svorka vodovodná SR 03 vod d 6-12 mm</t>
  </si>
  <si>
    <t>106696478</t>
  </si>
  <si>
    <t>265808285</t>
  </si>
  <si>
    <t>HR-Svorka SZ</t>
  </si>
  <si>
    <t>720014158</t>
  </si>
  <si>
    <t>HR-Svorka SK</t>
  </si>
  <si>
    <t>1578747836</t>
  </si>
  <si>
    <t>HR-Svorka SO</t>
  </si>
  <si>
    <t>1262330834</t>
  </si>
  <si>
    <t>Svorka  pripojovacia  ocelová žiarovo zinkovaná  označenie  SP 1   ZIN HRONSKY BENADIKT</t>
  </si>
  <si>
    <t>1543798090</t>
  </si>
  <si>
    <t>Bleskozvodová svorka na potrubie D260-700mm</t>
  </si>
  <si>
    <t>608401078</t>
  </si>
  <si>
    <t>Svorka  univerzálna  ocelová žiarovo zinkovaná  označenie  SUP 2, ZIN Hronský Beňadik</t>
  </si>
  <si>
    <t>440275784</t>
  </si>
  <si>
    <t>Svorka  ST11</t>
  </si>
  <si>
    <t>-924347474</t>
  </si>
  <si>
    <t>Svorka na potrub."Bernard" včít. pásika(bez vodiča a prípoj. vodiča)</t>
  </si>
  <si>
    <t>-629658580</t>
  </si>
  <si>
    <t>Svorka BARNARD+ medený pásik dĺžky 750mm</t>
  </si>
  <si>
    <t>Kus</t>
  </si>
  <si>
    <t>-1928343058</t>
  </si>
  <si>
    <t>Označenie zvodov štítkami smaltované, z umelej hmoty</t>
  </si>
  <si>
    <t>502287407</t>
  </si>
  <si>
    <t>Štítok ozn. BLZ</t>
  </si>
  <si>
    <t>-272391587</t>
  </si>
  <si>
    <t>Bezpečnostný štítík BLZ, upozorňujúci na krokové napätie v okruhu 3m</t>
  </si>
  <si>
    <t>-943420648</t>
  </si>
  <si>
    <t>Pomocný zachytávač z drôtu FeZn ?8 dĺ. 1m</t>
  </si>
  <si>
    <t>-431872945</t>
  </si>
  <si>
    <t>Tvarovanie montáž. dielu- zberača, pomocný zachyt. pre oddialený bleskozvod, vr.  2xFR OB, 2xRS OB, vr. JP15</t>
  </si>
  <si>
    <t>-182987026</t>
  </si>
  <si>
    <t>Kábel medený uložený voľne CYKY 450/750 V 2x1,5</t>
  </si>
  <si>
    <t>-1343686711</t>
  </si>
  <si>
    <t>CHKE-R  2x1,5   Nehorľavý kábel bez funkčnosti VDE</t>
  </si>
  <si>
    <t>1106881005</t>
  </si>
  <si>
    <t>CHKE-V 2x1,5</t>
  </si>
  <si>
    <t>-1646528382</t>
  </si>
  <si>
    <t>Kábel uložený  volne CYKY 3 x 1,5</t>
  </si>
  <si>
    <t>407287532</t>
  </si>
  <si>
    <t>109</t>
  </si>
  <si>
    <t>CYKY 3x1,5    Kábel pre pevné uloženie, medený ČSN, STN</t>
  </si>
  <si>
    <t>76593823</t>
  </si>
  <si>
    <t>CHKE-R  3x1,5   Nehorľavý kábel, bez funkčnosti ČSN, STN</t>
  </si>
  <si>
    <t>528480250</t>
  </si>
  <si>
    <t>1-CHKE-V 3x1,5   Nehorľavý kábel, s funkčnosťou ČSN, STN</t>
  </si>
  <si>
    <t>25980650</t>
  </si>
  <si>
    <t>Kábel uložený volne CYKY 3 x 2,5</t>
  </si>
  <si>
    <t>-1132742493</t>
  </si>
  <si>
    <t>CYKY 3x2,5    Kábel pre pevné uloženie, medený STN</t>
  </si>
  <si>
    <t>-1381941208</t>
  </si>
  <si>
    <t>CHKE-R  3x2,5   Nehorľavý kábel bez funkčnosti VDE</t>
  </si>
  <si>
    <t>-1054942148</t>
  </si>
  <si>
    <t>1-CHKE-V 3x2,5   Nehorľavý kábel s funkčnosťou STN</t>
  </si>
  <si>
    <t>314910877</t>
  </si>
  <si>
    <t>Kábel medený uložený voľne CYKY 450/750 V 5x1,5</t>
  </si>
  <si>
    <t>-30840284</t>
  </si>
  <si>
    <t>CHKE-R  5x1,5   Nehorľavý kábel bez funkčnosti VDE</t>
  </si>
  <si>
    <t>1310306408</t>
  </si>
  <si>
    <t>Kábel medený uložený voľne CYKY 450/750 V 5x4</t>
  </si>
  <si>
    <t>705765864</t>
  </si>
  <si>
    <t>CYKY 5x4    Kábel pre pevné uloženie, medený STN</t>
  </si>
  <si>
    <t>-1188434484</t>
  </si>
  <si>
    <t>Kábel medený bezhalogenový CHKE-R 5x4 mm2</t>
  </si>
  <si>
    <t>-1419076913</t>
  </si>
  <si>
    <t>Kábel medený uložený voľne CYKY 450/750 V 5x6</t>
  </si>
  <si>
    <t>1044842968</t>
  </si>
  <si>
    <t>Kábel medený bezhalogenový CHKE-R 5x6 mm2</t>
  </si>
  <si>
    <t>-1196600470</t>
  </si>
  <si>
    <t>1201656780</t>
  </si>
  <si>
    <t>Kábel medený bezhalogenový CHKE-R 4x25 mm2</t>
  </si>
  <si>
    <t>341847639</t>
  </si>
  <si>
    <t>Vodič medený uložený voľne H07V-U (CY) 450/750 V  6</t>
  </si>
  <si>
    <t>-1415989414</t>
  </si>
  <si>
    <t>H07V-K 6    Flexibilný kábel harmonizovaný</t>
  </si>
  <si>
    <t>-1902276909</t>
  </si>
  <si>
    <t>Vodič medený uložený voľne H07V-U (CY) 450/750 V  16-25</t>
  </si>
  <si>
    <t>-1046383041</t>
  </si>
  <si>
    <t>H07V-K 16    Flexibilný kábel harmonizovaný</t>
  </si>
  <si>
    <t>-2060743480</t>
  </si>
  <si>
    <t>Vodič NN a VN voľne uložený CY        4</t>
  </si>
  <si>
    <t>-1752657867</t>
  </si>
  <si>
    <t>Vodič medený CY 04   zz</t>
  </si>
  <si>
    <t>1809992696</t>
  </si>
  <si>
    <t>131</t>
  </si>
  <si>
    <t>H07V-K 4    Flexibilný kábel harmonizovaný</t>
  </si>
  <si>
    <t>1293090052</t>
  </si>
  <si>
    <t>Kábel medený uložený pevne H05VV-F (CYSY) 300/500 V  3x1,5</t>
  </si>
  <si>
    <t>-2110868886</t>
  </si>
  <si>
    <t>H05VV-F 3x1,5    Flexibilný kábel harmonizovaný</t>
  </si>
  <si>
    <t>157635013</t>
  </si>
  <si>
    <t>134</t>
  </si>
  <si>
    <t>Kábel medený uložený pevne H05VV-F (CYSY) 300/500 V  3x2,5</t>
  </si>
  <si>
    <t>-137946490</t>
  </si>
  <si>
    <t>H05VV-F 3x2,5    Flexibilný kábel harmonizovaný</t>
  </si>
  <si>
    <t>873658113</t>
  </si>
  <si>
    <t>Kábel medený uložený pevne H05VV-F (CYSY) 300/500 V  4x1,5</t>
  </si>
  <si>
    <t>1240038204</t>
  </si>
  <si>
    <t>H05VV-F 4x1,5    Flexibilný kábel harmonizovaný</t>
  </si>
  <si>
    <t>-43790624</t>
  </si>
  <si>
    <t>Vodič signálny uložený voľne JYTY 250 V 4x1</t>
  </si>
  <si>
    <t>2041363853</t>
  </si>
  <si>
    <t>Signálny kábel CYLFY 2x0,75</t>
  </si>
  <si>
    <t>289656532</t>
  </si>
  <si>
    <t>Vodič signálny uložený pevne JYTY 250 V 4x1</t>
  </si>
  <si>
    <t>151705074</t>
  </si>
  <si>
    <t>Oznamovací kábel J-Y(ST)Y  4x1 šedá</t>
  </si>
  <si>
    <t>-1568988502</t>
  </si>
  <si>
    <t>-1172211597</t>
  </si>
  <si>
    <t>629128667</t>
  </si>
  <si>
    <t>Montáž zvončeka vodotesného na stried.napätie 120 až 220 V, motnáž, pripojenie, preskúšanie</t>
  </si>
  <si>
    <t>41832173</t>
  </si>
  <si>
    <t>Zvonček  nástenný 230V, IP20</t>
  </si>
  <si>
    <t>1907455647</t>
  </si>
  <si>
    <t>Indikátor úniku plynu I + II st.</t>
  </si>
  <si>
    <t>-978666396</t>
  </si>
  <si>
    <t>MNT - Master regulátor s ovl. panelom, solárny + kaskádový modul  (MaR vr. čidiel  do. UK)</t>
  </si>
  <si>
    <t>1565385773</t>
  </si>
  <si>
    <t>Nastavenie MaR, zaškolenie obsluhy, skúšobná prevádzka</t>
  </si>
  <si>
    <t>410082477</t>
  </si>
  <si>
    <t>Napojenie vstupných autom. dverí, vr. vývodu</t>
  </si>
  <si>
    <t>-2070343806</t>
  </si>
  <si>
    <t>Ukončenie 230V  (vývody EPS, ...IPXB)</t>
  </si>
  <si>
    <t>-968029537</t>
  </si>
  <si>
    <t>Ukončenie 400V  (vývody výťah, ...IPXB)</t>
  </si>
  <si>
    <t>293702486</t>
  </si>
  <si>
    <t>-1842536709</t>
  </si>
  <si>
    <t>-975042166</t>
  </si>
  <si>
    <t>-2068751225</t>
  </si>
  <si>
    <t xml:space="preserve">  ROZVÁDZAČ</t>
  </si>
  <si>
    <t>OEZ DistriSet DZ40-4610, zapustená I.tr., IP40/IP20, vr. príslušenstva</t>
  </si>
  <si>
    <t>1877834727</t>
  </si>
  <si>
    <t>Spínač MSO 80/3 + PS-LT-1100</t>
  </si>
  <si>
    <t>-1406766948</t>
  </si>
  <si>
    <t>FLP B+C MAXI(T1+T2)</t>
  </si>
  <si>
    <t>1156724228</t>
  </si>
  <si>
    <t>2C/1</t>
  </si>
  <si>
    <t>-1483186872</t>
  </si>
  <si>
    <t>SA1 (2)</t>
  </si>
  <si>
    <t>341735284</t>
  </si>
  <si>
    <t>HL1</t>
  </si>
  <si>
    <t>-692712304</t>
  </si>
  <si>
    <t>EATON 5E 500i UPS 500VA</t>
  </si>
  <si>
    <t>2014241352</t>
  </si>
  <si>
    <t>Stykač 805A 230V 4P</t>
  </si>
  <si>
    <t>-1909298332</t>
  </si>
  <si>
    <t>Istič  LSN 6B/1</t>
  </si>
  <si>
    <t>1679022383</t>
  </si>
  <si>
    <t>Istič  LSN 10B/1</t>
  </si>
  <si>
    <t>956051320</t>
  </si>
  <si>
    <t>Istič  LSN 16B/1</t>
  </si>
  <si>
    <t>-1096057078</t>
  </si>
  <si>
    <t>Istič  LSN 20C/3</t>
  </si>
  <si>
    <t>-1040748563</t>
  </si>
  <si>
    <t>Istič  LSN 25B/3</t>
  </si>
  <si>
    <t>-1926820610</t>
  </si>
  <si>
    <t>Istič  LSN 20B/3</t>
  </si>
  <si>
    <t>-743712496</t>
  </si>
  <si>
    <t>40A / 4P - 30mA</t>
  </si>
  <si>
    <t>1040692382</t>
  </si>
  <si>
    <t>Dig. astronom. 1_kanal. hodiny</t>
  </si>
  <si>
    <t>844105321</t>
  </si>
  <si>
    <t>MNT, vr. spoj. materiálu, vodičov a prepoj. líšt rozvádzača, atesty</t>
  </si>
  <si>
    <t>73494092</t>
  </si>
  <si>
    <t>Typová plastová rozvodnica pre zapustenú montáž, min 28 mod., IP 40/IP20, tr. II, vr. príslušenstva</t>
  </si>
  <si>
    <t>1083441803</t>
  </si>
  <si>
    <t>Spínač 63/3</t>
  </si>
  <si>
    <t>1782747444</t>
  </si>
  <si>
    <t>SLP 275V/3+1</t>
  </si>
  <si>
    <t>2017114081</t>
  </si>
  <si>
    <t>-465333020</t>
  </si>
  <si>
    <t>-1546005546</t>
  </si>
  <si>
    <t>463773089</t>
  </si>
  <si>
    <t>MNT, a úprava rozvádzača, atesty</t>
  </si>
  <si>
    <t>-385956344</t>
  </si>
  <si>
    <t>Typová plastová rozvodnica pre povrchovú montáž, min 28 mod., IP 44/IP20, tr. II, vr. príslušenstva</t>
  </si>
  <si>
    <t>-500317907</t>
  </si>
  <si>
    <t>186</t>
  </si>
  <si>
    <t>40/3</t>
  </si>
  <si>
    <t>1093299940</t>
  </si>
  <si>
    <t>567333193</t>
  </si>
  <si>
    <t>1788721695</t>
  </si>
  <si>
    <t>1598250082</t>
  </si>
  <si>
    <t>190</t>
  </si>
  <si>
    <t>Istič  LSN 10B/1+N</t>
  </si>
  <si>
    <t>-1048327792</t>
  </si>
  <si>
    <t>V10-LSN-A230</t>
  </si>
  <si>
    <t>-779006058</t>
  </si>
  <si>
    <t>6C/1</t>
  </si>
  <si>
    <t>2011225865</t>
  </si>
  <si>
    <t>-1718549791</t>
  </si>
  <si>
    <t>416712924</t>
  </si>
  <si>
    <t>Presun dodávok</t>
  </si>
  <si>
    <t>141544317</t>
  </si>
  <si>
    <t>623981358</t>
  </si>
  <si>
    <t xml:space="preserve">  Montáže oznam. a zabezp. zariadení</t>
  </si>
  <si>
    <t>R-dat (dodávka bez aktívnych prvkov - nástenný rozv. jednodielny 24U, RAL7035 + 2x patch panel 24x RJ45, CAT6, STP, čierny, 1U)</t>
  </si>
  <si>
    <t>-1729191188</t>
  </si>
  <si>
    <t>-1693054733</t>
  </si>
  <si>
    <t>-2052519055</t>
  </si>
  <si>
    <t>Zásuvka S-STP, UPT, tel, ...</t>
  </si>
  <si>
    <t>-630271716</t>
  </si>
  <si>
    <t>STP RJ45, cat6</t>
  </si>
  <si>
    <t>-185770591</t>
  </si>
  <si>
    <t>STA - koncová</t>
  </si>
  <si>
    <t>1667460581</t>
  </si>
  <si>
    <t>Vysokofrekvenčný koaxiálny kábel pevne uložený VCEOY 75-7.25</t>
  </si>
  <si>
    <t>-1946537557</t>
  </si>
  <si>
    <t>Kábel koaxiálny VCCJE-R 75-7,25</t>
  </si>
  <si>
    <t>1195059512</t>
  </si>
  <si>
    <t>Káble bytové SYKFY 5 x 2 x 0,5 mm uložené v rúrkach, lištách, bez odviečkovania a zaviečkovania krabíc</t>
  </si>
  <si>
    <t>-976634638</t>
  </si>
  <si>
    <t>Kábel na prenos dát  FTP 4x2x24 AWG LSOH</t>
  </si>
  <si>
    <t>-1820575766</t>
  </si>
  <si>
    <t>Montáž konektoru (zástrčky)</t>
  </si>
  <si>
    <t>-1729245134</t>
  </si>
  <si>
    <t>Konektor 8/8 RJ45, cat.6, tienený na drôt l AWG22-26,</t>
  </si>
  <si>
    <t>1942906459</t>
  </si>
  <si>
    <t>Montáž držiaka patch káblov, držiak plastový</t>
  </si>
  <si>
    <t>1416763908</t>
  </si>
  <si>
    <t>Počítačová sieť a príslušenstvo Vyväzovací háčik   KELINE</t>
  </si>
  <si>
    <t>1160934740</t>
  </si>
  <si>
    <t>Značenie zásuviek</t>
  </si>
  <si>
    <t>-1960380534</t>
  </si>
  <si>
    <t>Značenie prípojných miest na strane rozvadzača</t>
  </si>
  <si>
    <t>1271591717</t>
  </si>
  <si>
    <t xml:space="preserve">  Hodinové zúčtovacie sadzby</t>
  </si>
  <si>
    <t>Sekacie práce - stavebno montážne práce menej náročne, pomocné alebo manupulačné (Tr 1) v rozsahu viac ako 8 hodín</t>
  </si>
  <si>
    <t>hod</t>
  </si>
  <si>
    <t>1981230990</t>
  </si>
  <si>
    <t>Nešpecifikované práce  - koordinacia s inymi profesiami</t>
  </si>
  <si>
    <t>-680009751</t>
  </si>
  <si>
    <t>15 - Elektrická požiarna signalizácia (EPS) a hlasová signalizácia požiaru (HSP)</t>
  </si>
  <si>
    <t xml:space="preserve">    22-M -   EPS</t>
  </si>
  <si>
    <t xml:space="preserve">    22-M-1 -   HSP</t>
  </si>
  <si>
    <t>Rúrka ohybná elektroinštalačná typ 23-13, uložená pod omietkou</t>
  </si>
  <si>
    <t>1698387573</t>
  </si>
  <si>
    <t>Rúrka FXPY 16</t>
  </si>
  <si>
    <t>632669836</t>
  </si>
  <si>
    <t>-120704778</t>
  </si>
  <si>
    <t>Montáž 19" rack</t>
  </si>
  <si>
    <t>2120965460</t>
  </si>
  <si>
    <t>1644898640</t>
  </si>
  <si>
    <t>-1738353393</t>
  </si>
  <si>
    <t>Vyznačenie trasy vedenia</t>
  </si>
  <si>
    <t>933314090</t>
  </si>
  <si>
    <t>Kábel SYKFY 5 x 2 x 0,5 mm,pod omietku</t>
  </si>
  <si>
    <t>-441818123</t>
  </si>
  <si>
    <t>Kábel oznamovací medený JY-H(st) -V 1x2x0,8 FE180/E30</t>
  </si>
  <si>
    <t>-393477948</t>
  </si>
  <si>
    <t>Káble bytové SYKFY 5 x 2 x 0,5 mm uložené pod omietku</t>
  </si>
  <si>
    <t>-128279966</t>
  </si>
  <si>
    <t>FTP Cat5e kabel LSOH</t>
  </si>
  <si>
    <t>1948311111</t>
  </si>
  <si>
    <t>Kábel návestný NCEY 1,0, NCYY 1,5,CYAY do 2,5,počet žíl 4 uložený P.O.</t>
  </si>
  <si>
    <t>-2086694808</t>
  </si>
  <si>
    <t>-772983643</t>
  </si>
  <si>
    <t>Bleskoistka, montáž bleskoistky s priskrutkovaním na kolíky vrátane zapojenia</t>
  </si>
  <si>
    <t>1582889544</t>
  </si>
  <si>
    <t>Ochrana datových vedení DM-024/1 L2 EPS</t>
  </si>
  <si>
    <t>-2035234533</t>
  </si>
  <si>
    <t>Prepäťová ochrana s VF filtrom DA-275 BFG</t>
  </si>
  <si>
    <t>989835695</t>
  </si>
  <si>
    <t>Zariadenie EPS, montáž tlacidlového hlásica,zapojenie, preskúšanie na omietku</t>
  </si>
  <si>
    <t>206306948</t>
  </si>
  <si>
    <t>Zariadenie EPS, montáž zásuvky automatického hlásica, zapojenie, preskúšanie</t>
  </si>
  <si>
    <t>-1908712308</t>
  </si>
  <si>
    <t>EPS, montáž poplachovej sirény (resp. sv. signalizácie)</t>
  </si>
  <si>
    <t>770281426</t>
  </si>
  <si>
    <t>EPS, montáž ovládacej IO  jednotky - V/V moduly</t>
  </si>
  <si>
    <t>-163046380</t>
  </si>
  <si>
    <t>Meranie kontinuity, izolačného stavu a odporu 1 slučky(vedenia)od jedného signalizačného prvku k druhému</t>
  </si>
  <si>
    <t>-1057952719</t>
  </si>
  <si>
    <t>Preskúšanie vedľajších funkcií požiarnej ústredne, funkcie ovládania, signalizácie, hlásenia, ...)</t>
  </si>
  <si>
    <t>-534769232</t>
  </si>
  <si>
    <t>Preskúšanie vedľajších funkcií požiarnej ústredne, (RWA)</t>
  </si>
  <si>
    <t>1661562796</t>
  </si>
  <si>
    <t>Montáž a ústredne EPS, HZS</t>
  </si>
  <si>
    <t>-517163351</t>
  </si>
  <si>
    <t>Montáž diaľkového ovládania RU - pult</t>
  </si>
  <si>
    <t>-788744244</t>
  </si>
  <si>
    <t>Záverečné meranie rozhlasového zariadenia 600 W bez merania ZR, meranie charakteristík, vypracovanie protokolu</t>
  </si>
  <si>
    <t>-2107508074</t>
  </si>
  <si>
    <t>Montáž jednotky zosilňovača do 500 W upevnenie, nastavenie elektrických hodnôt a odskúšanie</t>
  </si>
  <si>
    <t>1399533710</t>
  </si>
  <si>
    <t>Montáž reproduktorovej skrine 20 W, upevnenie,pripojenie k vedeniu a zapojenie nastavenie optimálnej hlasnosti</t>
  </si>
  <si>
    <t>-466739691</t>
  </si>
  <si>
    <t>Montáž a zapojenie EOL</t>
  </si>
  <si>
    <t>-1312901449</t>
  </si>
  <si>
    <t>-1389647447</t>
  </si>
  <si>
    <t xml:space="preserve">  EPS</t>
  </si>
  <si>
    <t>Analógová adresná ústredňa 2 sľučky, AKU, zdroj - MENVIER DF61002, IP30</t>
  </si>
  <si>
    <t>1759496884</t>
  </si>
  <si>
    <t>Analógový adresný tlačitkový hlásič - MBG813, IP54</t>
  </si>
  <si>
    <t>-1418936993</t>
  </si>
  <si>
    <t>Ochranný kryt na tlačítka</t>
  </si>
  <si>
    <t>436141213</t>
  </si>
  <si>
    <t>Analógový adresný opticko-dymový hlásič - MAP820, IP40</t>
  </si>
  <si>
    <t>157088851</t>
  </si>
  <si>
    <t>Analógový adresný opto-teplotný hlásič - MAOH850, IP40</t>
  </si>
  <si>
    <t>-2095516918</t>
  </si>
  <si>
    <t>Pätica hlásiča  MAB800</t>
  </si>
  <si>
    <t>624467542</t>
  </si>
  <si>
    <t>Analógový adresný LED maják - MAB870, IP54</t>
  </si>
  <si>
    <t>-427686118</t>
  </si>
  <si>
    <t>Vstupná adresovateľná jednotka - MCIM, IP40 (vr. krabice)</t>
  </si>
  <si>
    <t>-908026437</t>
  </si>
  <si>
    <t>Vstupno výstupné jednotka 3 vstup/výstup, 3 relé NO/NC 8A/230V  MIO324T (ovl. otvoerenie vst. dverí)</t>
  </si>
  <si>
    <t>-183591153</t>
  </si>
  <si>
    <t>Dig. spínacie hodiny v krabici IP2X (deň _  noc)</t>
  </si>
  <si>
    <t>-1073069405</t>
  </si>
  <si>
    <t>832130989</t>
  </si>
  <si>
    <t>SW, oživenie, skúšobná prevádzka, zaškolenie obsluhy, revízia ...</t>
  </si>
  <si>
    <t>-1586004323</t>
  </si>
  <si>
    <t xml:space="preserve">  HSP</t>
  </si>
  <si>
    <t>Rozvádzač 19"/min.24U, 2x nap. rozb. 5x230V, .... komplet</t>
  </si>
  <si>
    <t>-576607093</t>
  </si>
  <si>
    <t>Ústredňa PR-Plena Voice Alarm System LBB1990/00, vr. LBB1935/20 a LBB1961/00</t>
  </si>
  <si>
    <t>-1287985263</t>
  </si>
  <si>
    <t>Plena 24 VDC Battery Charger PLN-24CH10 EN54-4 for power supplies for alarm systems 19"</t>
  </si>
  <si>
    <t>-1968894694</t>
  </si>
  <si>
    <t>Trakčný akumulátor bezudržbový s predlženou životnosťou 12V 26Ah</t>
  </si>
  <si>
    <t>-2072281653</t>
  </si>
  <si>
    <t>Plena Voice Alarm System - Stanica hlásateľa - LBB1956/00</t>
  </si>
  <si>
    <t>1324612032</t>
  </si>
  <si>
    <t>PLN-1EOL</t>
  </si>
  <si>
    <t>sada</t>
  </si>
  <si>
    <t>-2080927527</t>
  </si>
  <si>
    <t>Stropný reproduktor 6W EN 54-24, vr. protipož. ktyt</t>
  </si>
  <si>
    <t>3664277</t>
  </si>
  <si>
    <t>Nástenný reproduktor typ:  6W, EN 54-24</t>
  </si>
  <si>
    <t>1917049382</t>
  </si>
  <si>
    <t>Pomocný a spojovací materiál</t>
  </si>
  <si>
    <t>278628957</t>
  </si>
  <si>
    <t>SW, oživenie, skúšobná prevádzka, zaškolenie obsluhy, revízia...</t>
  </si>
  <si>
    <t>-1202351089</t>
  </si>
  <si>
    <t>-1329025507</t>
  </si>
  <si>
    <t>Nešpecifikované práce  - koordinacia s inymi profesiami pri umiestnovani hlasičov</t>
  </si>
  <si>
    <t>1856600892</t>
  </si>
  <si>
    <t>16 - Opticko - akustický signalizačný systém</t>
  </si>
  <si>
    <t>-472988186</t>
  </si>
  <si>
    <t>Krabica  KU 68-1901</t>
  </si>
  <si>
    <t>1746053759</t>
  </si>
  <si>
    <t>Krabica (1903, KR 68) odbočná s viečkom, svorkovnicou vrátane zapojenia, kruhová</t>
  </si>
  <si>
    <t>-484540543</t>
  </si>
  <si>
    <t>Krabica  KU 68-1903, vr.prepojovacích  svoriek</t>
  </si>
  <si>
    <t>-1054963579</t>
  </si>
  <si>
    <t>Kábel pre riadiace a automatizačné systémy elektrární voľne uložený JYTY s Al fóliou 2x1 mm</t>
  </si>
  <si>
    <t>1763538507</t>
  </si>
  <si>
    <t>Kábel oznamovací medený JYTY 02Ax1</t>
  </si>
  <si>
    <t>-1281435049</t>
  </si>
  <si>
    <t>Kábel pre riadiace a automatizačné systémy elektrární voľne uložený JYTY s Al fóliou 7x1 mm</t>
  </si>
  <si>
    <t>2142901622</t>
  </si>
  <si>
    <t>SHKFH-R 1x2x0,5</t>
  </si>
  <si>
    <t>-75201987</t>
  </si>
  <si>
    <t>SHKFH-R 3x2x0,5</t>
  </si>
  <si>
    <t>-355434494</t>
  </si>
  <si>
    <t>HSC 01 mnt. oživenie</t>
  </si>
  <si>
    <t>453542811</t>
  </si>
  <si>
    <t>HSC 01 Centrálny pult s napájacím zdrojom 20 učast.,  pripojovacou zásuvkou HSC 01, vr. oživenia</t>
  </si>
  <si>
    <t>390246813</t>
  </si>
  <si>
    <t>MNT - HIS 02</t>
  </si>
  <si>
    <t>-1882704294</t>
  </si>
  <si>
    <t>HIS 02 izbová jednotka</t>
  </si>
  <si>
    <t>-2064262830</t>
  </si>
  <si>
    <t>MNT - ovl. spínače HCS 12,14,15</t>
  </si>
  <si>
    <t>363303904</t>
  </si>
  <si>
    <t>HCS 12 panel so zas. + tl. núdzového volania s káblom 2m</t>
  </si>
  <si>
    <t>1277055757</t>
  </si>
  <si>
    <t>HCS 15 tiahlo núdz. volania - do soc. miestn.</t>
  </si>
  <si>
    <t>1503210060</t>
  </si>
  <si>
    <t>HCS 14 prihlasovacie tl. núdz. vol. ploché</t>
  </si>
  <si>
    <t>17862498</t>
  </si>
  <si>
    <t>HCS 23J signálne sv. jednoduché mnt. oživenie</t>
  </si>
  <si>
    <t>-1783325247</t>
  </si>
  <si>
    <t>HCS 23J signálne sv. jednoduché</t>
  </si>
  <si>
    <t>1762785064</t>
  </si>
  <si>
    <t>1217418716</t>
  </si>
  <si>
    <t>1374406655</t>
  </si>
  <si>
    <t>-468231112</t>
  </si>
  <si>
    <t>Katastrálne územie Klčov</t>
  </si>
  <si>
    <t>Alžbetin dom n.o.,Klčov 224, 053 02 Spišský Hrhov</t>
  </si>
  <si>
    <t>Alžbetin dom n.o.Klčov 224, 053 02 Spišský Hrhov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</si>
</sst>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showGridLines="0" workbookViewId="0">
      <selection activeCell="E12" sqref="E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 x14ac:dyDescent="0.2">
      <c r="AR2" s="182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3" t="s">
        <v>6</v>
      </c>
      <c r="BT2" s="13" t="s">
        <v>7</v>
      </c>
    </row>
    <row r="3" spans="1:74" ht="6.9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 x14ac:dyDescent="0.2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 x14ac:dyDescent="0.2">
      <c r="B5" s="16"/>
      <c r="D5" s="20" t="s">
        <v>11</v>
      </c>
      <c r="K5" s="193" t="s">
        <v>12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6"/>
      <c r="BE5" s="200" t="s">
        <v>13</v>
      </c>
      <c r="BS5" s="13" t="s">
        <v>6</v>
      </c>
    </row>
    <row r="6" spans="1:74" ht="36.9" customHeight="1" x14ac:dyDescent="0.2">
      <c r="B6" s="16"/>
      <c r="D6" s="22" t="s">
        <v>14</v>
      </c>
      <c r="K6" s="19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6"/>
      <c r="BE6" s="201"/>
      <c r="BS6" s="13" t="s">
        <v>6</v>
      </c>
    </row>
    <row r="7" spans="1:74" ht="12" customHeight="1" x14ac:dyDescent="0.2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1"/>
      <c r="BS7" s="13" t="s">
        <v>6</v>
      </c>
    </row>
    <row r="8" spans="1:74" ht="12" customHeight="1" x14ac:dyDescent="0.2">
      <c r="B8" s="16"/>
      <c r="D8" s="23" t="s">
        <v>18</v>
      </c>
      <c r="K8" s="21" t="s">
        <v>2155</v>
      </c>
      <c r="AK8" s="23" t="s">
        <v>19</v>
      </c>
      <c r="AN8" s="24" t="s">
        <v>24</v>
      </c>
      <c r="AR8" s="16"/>
      <c r="BE8" s="201"/>
      <c r="BS8" s="13" t="s">
        <v>6</v>
      </c>
    </row>
    <row r="9" spans="1:74" ht="14.4" customHeight="1" x14ac:dyDescent="0.2">
      <c r="B9" s="16"/>
      <c r="AR9" s="16"/>
      <c r="BE9" s="201"/>
      <c r="BS9" s="13" t="s">
        <v>6</v>
      </c>
    </row>
    <row r="10" spans="1:74" ht="12" customHeight="1" x14ac:dyDescent="0.2">
      <c r="B10" s="16"/>
      <c r="D10" s="23" t="s">
        <v>20</v>
      </c>
      <c r="AK10" s="23" t="s">
        <v>21</v>
      </c>
      <c r="AN10" s="21" t="s">
        <v>1</v>
      </c>
      <c r="AR10" s="16"/>
      <c r="BE10" s="201"/>
      <c r="BS10" s="13" t="s">
        <v>6</v>
      </c>
    </row>
    <row r="11" spans="1:74" ht="18.45" customHeight="1" x14ac:dyDescent="0.2">
      <c r="B11" s="16"/>
      <c r="E11" s="21" t="s">
        <v>2156</v>
      </c>
      <c r="AK11" s="23" t="s">
        <v>22</v>
      </c>
      <c r="AN11" s="21" t="s">
        <v>1</v>
      </c>
      <c r="AR11" s="16"/>
      <c r="BE11" s="201"/>
      <c r="BS11" s="13" t="s">
        <v>6</v>
      </c>
    </row>
    <row r="12" spans="1:74" ht="6.9" customHeight="1" x14ac:dyDescent="0.2">
      <c r="B12" s="16"/>
      <c r="AR12" s="16"/>
      <c r="BE12" s="201"/>
      <c r="BS12" s="13" t="s">
        <v>6</v>
      </c>
    </row>
    <row r="13" spans="1:74" ht="12" customHeight="1" x14ac:dyDescent="0.2">
      <c r="B13" s="16"/>
      <c r="D13" s="23" t="s">
        <v>23</v>
      </c>
      <c r="AK13" s="23" t="s">
        <v>21</v>
      </c>
      <c r="AN13" s="25" t="s">
        <v>24</v>
      </c>
      <c r="AR13" s="16"/>
      <c r="BE13" s="201"/>
      <c r="BS13" s="13" t="s">
        <v>6</v>
      </c>
    </row>
    <row r="14" spans="1:74" ht="13.2" x14ac:dyDescent="0.2">
      <c r="B14" s="16"/>
      <c r="E14" s="195" t="s">
        <v>24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3" t="s">
        <v>22</v>
      </c>
      <c r="AN14" s="25" t="s">
        <v>24</v>
      </c>
      <c r="AR14" s="16"/>
      <c r="BE14" s="201"/>
      <c r="BS14" s="13" t="s">
        <v>6</v>
      </c>
    </row>
    <row r="15" spans="1:74" ht="6.9" customHeight="1" x14ac:dyDescent="0.2">
      <c r="B15" s="16"/>
      <c r="AR15" s="16"/>
      <c r="BE15" s="201"/>
      <c r="BS15" s="13" t="s">
        <v>3</v>
      </c>
    </row>
    <row r="16" spans="1:74" ht="12" customHeight="1" x14ac:dyDescent="0.2">
      <c r="B16" s="16"/>
      <c r="D16" s="23" t="s">
        <v>25</v>
      </c>
      <c r="AK16" s="23" t="s">
        <v>21</v>
      </c>
      <c r="AN16" s="21" t="s">
        <v>1</v>
      </c>
      <c r="AR16" s="16"/>
      <c r="BE16" s="201"/>
      <c r="BS16" s="13" t="s">
        <v>3</v>
      </c>
    </row>
    <row r="17" spans="2:71" ht="18.45" customHeight="1" x14ac:dyDescent="0.2">
      <c r="B17" s="16"/>
      <c r="E17" s="21" t="s">
        <v>26</v>
      </c>
      <c r="AK17" s="23" t="s">
        <v>22</v>
      </c>
      <c r="AN17" s="21" t="s">
        <v>1</v>
      </c>
      <c r="AR17" s="16"/>
      <c r="BE17" s="201"/>
      <c r="BS17" s="13" t="s">
        <v>27</v>
      </c>
    </row>
    <row r="18" spans="2:71" ht="6.9" customHeight="1" x14ac:dyDescent="0.2">
      <c r="B18" s="16"/>
      <c r="AR18" s="16"/>
      <c r="BE18" s="201"/>
      <c r="BS18" s="13" t="s">
        <v>6</v>
      </c>
    </row>
    <row r="19" spans="2:71" ht="12" customHeight="1" x14ac:dyDescent="0.2">
      <c r="B19" s="16"/>
      <c r="D19" s="23" t="s">
        <v>28</v>
      </c>
      <c r="AK19" s="23" t="s">
        <v>21</v>
      </c>
      <c r="AN19" s="21" t="s">
        <v>1</v>
      </c>
      <c r="AR19" s="16"/>
      <c r="BE19" s="201"/>
      <c r="BS19" s="13" t="s">
        <v>6</v>
      </c>
    </row>
    <row r="20" spans="2:71" ht="18.45" customHeight="1" x14ac:dyDescent="0.2">
      <c r="B20" s="16"/>
      <c r="E20" s="21" t="s">
        <v>29</v>
      </c>
      <c r="AK20" s="23" t="s">
        <v>22</v>
      </c>
      <c r="AN20" s="21" t="s">
        <v>1</v>
      </c>
      <c r="AR20" s="16"/>
      <c r="BE20" s="201"/>
      <c r="BS20" s="13" t="s">
        <v>3</v>
      </c>
    </row>
    <row r="21" spans="2:71" ht="6.9" customHeight="1" x14ac:dyDescent="0.2">
      <c r="B21" s="16"/>
      <c r="AR21" s="16"/>
      <c r="BE21" s="201"/>
    </row>
    <row r="22" spans="2:71" ht="12" customHeight="1" x14ac:dyDescent="0.2">
      <c r="B22" s="16"/>
      <c r="D22" s="23" t="s">
        <v>30</v>
      </c>
      <c r="AR22" s="16"/>
      <c r="BE22" s="201"/>
    </row>
    <row r="23" spans="2:71" ht="16.5" customHeight="1" x14ac:dyDescent="0.2">
      <c r="B23" s="16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6"/>
      <c r="BE23" s="201"/>
    </row>
    <row r="24" spans="2:71" ht="6.9" customHeight="1" x14ac:dyDescent="0.2">
      <c r="B24" s="16"/>
      <c r="AR24" s="16"/>
      <c r="BE24" s="201"/>
    </row>
    <row r="25" spans="2:71" ht="6.9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1"/>
    </row>
    <row r="26" spans="2:71" s="1" customFormat="1" ht="25.95" customHeight="1" x14ac:dyDescent="0.2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3">
        <f>ROUND(AG94,2)</f>
        <v>0</v>
      </c>
      <c r="AL26" s="204"/>
      <c r="AM26" s="204"/>
      <c r="AN26" s="204"/>
      <c r="AO26" s="204"/>
      <c r="AR26" s="28"/>
      <c r="BE26" s="201"/>
    </row>
    <row r="27" spans="2:71" s="1" customFormat="1" ht="6.9" customHeight="1" x14ac:dyDescent="0.2">
      <c r="B27" s="28"/>
      <c r="AR27" s="28"/>
      <c r="BE27" s="201"/>
    </row>
    <row r="28" spans="2:71" s="1" customFormat="1" ht="13.2" x14ac:dyDescent="0.2">
      <c r="B28" s="28"/>
      <c r="L28" s="198" t="s">
        <v>32</v>
      </c>
      <c r="M28" s="198"/>
      <c r="N28" s="198"/>
      <c r="O28" s="198"/>
      <c r="P28" s="198"/>
      <c r="W28" s="198" t="s">
        <v>33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34</v>
      </c>
      <c r="AL28" s="198"/>
      <c r="AM28" s="198"/>
      <c r="AN28" s="198"/>
      <c r="AO28" s="198"/>
      <c r="AR28" s="28"/>
      <c r="BE28" s="201"/>
    </row>
    <row r="29" spans="2:71" s="2" customFormat="1" ht="14.4" customHeight="1" x14ac:dyDescent="0.2">
      <c r="B29" s="32"/>
      <c r="D29" s="23" t="s">
        <v>35</v>
      </c>
      <c r="F29" s="23" t="s">
        <v>36</v>
      </c>
      <c r="L29" s="199">
        <v>0.2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2"/>
      <c r="BE29" s="202"/>
    </row>
    <row r="30" spans="2:71" s="2" customFormat="1" ht="14.4" customHeight="1" x14ac:dyDescent="0.2">
      <c r="B30" s="32"/>
      <c r="F30" s="23" t="s">
        <v>37</v>
      </c>
      <c r="L30" s="199">
        <v>0.2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2"/>
      <c r="BE30" s="202"/>
    </row>
    <row r="31" spans="2:71" s="2" customFormat="1" ht="14.4" hidden="1" customHeight="1" x14ac:dyDescent="0.2">
      <c r="B31" s="32"/>
      <c r="F31" s="23" t="s">
        <v>38</v>
      </c>
      <c r="L31" s="199">
        <v>0.2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  <c r="BE31" s="202"/>
    </row>
    <row r="32" spans="2:71" s="2" customFormat="1" ht="14.4" hidden="1" customHeight="1" x14ac:dyDescent="0.2">
      <c r="B32" s="32"/>
      <c r="F32" s="23" t="s">
        <v>39</v>
      </c>
      <c r="L32" s="199">
        <v>0.2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  <c r="BE32" s="202"/>
    </row>
    <row r="33" spans="2:57" s="2" customFormat="1" ht="14.4" hidden="1" customHeight="1" x14ac:dyDescent="0.2">
      <c r="B33" s="32"/>
      <c r="F33" s="23" t="s">
        <v>40</v>
      </c>
      <c r="L33" s="199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2"/>
      <c r="BE33" s="202"/>
    </row>
    <row r="34" spans="2:57" s="1" customFormat="1" ht="6.9" customHeight="1" x14ac:dyDescent="0.2">
      <c r="B34" s="28"/>
      <c r="AR34" s="28"/>
      <c r="BE34" s="201"/>
    </row>
    <row r="35" spans="2:57" s="1" customFormat="1" ht="25.95" customHeight="1" x14ac:dyDescent="0.2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78" t="s">
        <v>43</v>
      </c>
      <c r="Y35" s="179"/>
      <c r="Z35" s="179"/>
      <c r="AA35" s="179"/>
      <c r="AB35" s="179"/>
      <c r="AC35" s="35"/>
      <c r="AD35" s="35"/>
      <c r="AE35" s="35"/>
      <c r="AF35" s="35"/>
      <c r="AG35" s="35"/>
      <c r="AH35" s="35"/>
      <c r="AI35" s="35"/>
      <c r="AJ35" s="35"/>
      <c r="AK35" s="180">
        <f>SUM(AK26:AK33)</f>
        <v>0</v>
      </c>
      <c r="AL35" s="179"/>
      <c r="AM35" s="179"/>
      <c r="AN35" s="179"/>
      <c r="AO35" s="181"/>
      <c r="AP35" s="33"/>
      <c r="AQ35" s="33"/>
      <c r="AR35" s="28"/>
    </row>
    <row r="36" spans="2:57" s="1" customFormat="1" ht="6.9" customHeight="1" x14ac:dyDescent="0.2">
      <c r="B36" s="28"/>
      <c r="AR36" s="28"/>
    </row>
    <row r="37" spans="2:57" s="1" customFormat="1" ht="14.4" customHeight="1" x14ac:dyDescent="0.2">
      <c r="B37" s="28"/>
      <c r="AR37" s="28"/>
    </row>
    <row r="38" spans="2:57" ht="14.4" customHeight="1" x14ac:dyDescent="0.2">
      <c r="B38" s="16"/>
      <c r="AR38" s="16"/>
    </row>
    <row r="39" spans="2:57" ht="14.4" customHeight="1" x14ac:dyDescent="0.2">
      <c r="B39" s="16"/>
      <c r="AR39" s="16"/>
    </row>
    <row r="40" spans="2:57" ht="14.4" customHeight="1" x14ac:dyDescent="0.2">
      <c r="B40" s="16"/>
      <c r="AR40" s="16"/>
    </row>
    <row r="41" spans="2:57" ht="14.4" customHeight="1" x14ac:dyDescent="0.2">
      <c r="B41" s="16"/>
      <c r="AR41" s="16"/>
    </row>
    <row r="42" spans="2:57" ht="14.4" customHeight="1" x14ac:dyDescent="0.2">
      <c r="B42" s="16"/>
      <c r="AR42" s="16"/>
    </row>
    <row r="43" spans="2:57" ht="14.4" customHeight="1" x14ac:dyDescent="0.2">
      <c r="B43" s="16"/>
      <c r="AR43" s="16"/>
    </row>
    <row r="44" spans="2:57" ht="14.4" customHeight="1" x14ac:dyDescent="0.2">
      <c r="B44" s="16"/>
      <c r="AR44" s="16"/>
    </row>
    <row r="45" spans="2:57" ht="14.4" customHeight="1" x14ac:dyDescent="0.2">
      <c r="B45" s="16"/>
      <c r="AR45" s="16"/>
    </row>
    <row r="46" spans="2:57" ht="14.4" customHeight="1" x14ac:dyDescent="0.2">
      <c r="B46" s="16"/>
      <c r="AR46" s="16"/>
    </row>
    <row r="47" spans="2:57" ht="14.4" customHeight="1" x14ac:dyDescent="0.2">
      <c r="B47" s="16"/>
      <c r="AR47" s="16"/>
    </row>
    <row r="48" spans="2:57" ht="14.4" customHeight="1" x14ac:dyDescent="0.2">
      <c r="B48" s="16"/>
      <c r="AR48" s="16"/>
    </row>
    <row r="49" spans="2:44" s="1" customFormat="1" ht="14.4" customHeight="1" x14ac:dyDescent="0.2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3.2" x14ac:dyDescent="0.2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3.2" x14ac:dyDescent="0.2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3.2" x14ac:dyDescent="0.2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" customHeight="1" x14ac:dyDescent="0.2">
      <c r="B82" s="28"/>
      <c r="C82" s="17" t="s">
        <v>50</v>
      </c>
      <c r="AR82" s="28"/>
    </row>
    <row r="83" spans="1:91" s="1" customFormat="1" ht="6.9" customHeight="1" x14ac:dyDescent="0.2">
      <c r="B83" s="28"/>
      <c r="AR83" s="28"/>
    </row>
    <row r="84" spans="1:91" s="3" customFormat="1" ht="12" customHeight="1" x14ac:dyDescent="0.2">
      <c r="B84" s="44"/>
      <c r="C84" s="23" t="s">
        <v>11</v>
      </c>
      <c r="L84" s="3" t="str">
        <f>K5</f>
        <v>36(1)</v>
      </c>
      <c r="AR84" s="44"/>
    </row>
    <row r="85" spans="1:91" s="4" customFormat="1" ht="36.9" customHeight="1" x14ac:dyDescent="0.2">
      <c r="B85" s="45"/>
      <c r="C85" s="46" t="s">
        <v>14</v>
      </c>
      <c r="L85" s="190" t="str">
        <f>K6</f>
        <v>Zariadenie sociálnych služieb komunitného charakteru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5"/>
    </row>
    <row r="86" spans="1:91" s="1" customFormat="1" ht="6.9" customHeight="1" x14ac:dyDescent="0.2">
      <c r="B86" s="28"/>
      <c r="AR86" s="28"/>
    </row>
    <row r="87" spans="1:91" s="1" customFormat="1" ht="12" customHeight="1" x14ac:dyDescent="0.2">
      <c r="B87" s="28"/>
      <c r="C87" s="23" t="s">
        <v>18</v>
      </c>
      <c r="L87" s="47" t="str">
        <f>IF(K8="","",K8)</f>
        <v>Katastrálne územie Klčov</v>
      </c>
      <c r="AI87" s="23" t="s">
        <v>19</v>
      </c>
      <c r="AM87" s="192" t="str">
        <f>IF(AN8= "","",AN8)</f>
        <v>Vyplň údaj</v>
      </c>
      <c r="AN87" s="192"/>
      <c r="AR87" s="28"/>
    </row>
    <row r="88" spans="1:91" s="1" customFormat="1" ht="6.9" customHeight="1" x14ac:dyDescent="0.2">
      <c r="B88" s="28"/>
      <c r="AR88" s="28"/>
    </row>
    <row r="89" spans="1:91" s="1" customFormat="1" ht="27.9" customHeight="1" x14ac:dyDescent="0.2">
      <c r="B89" s="28"/>
      <c r="C89" s="23" t="s">
        <v>20</v>
      </c>
      <c r="L89" s="3" t="str">
        <f>IF(E11= "","",E11)</f>
        <v>Alžbetin dom n.o.,Klčov 224, 053 02 Spišský Hrhov</v>
      </c>
      <c r="AI89" s="23" t="s">
        <v>25</v>
      </c>
      <c r="AM89" s="188" t="str">
        <f>IF(E17="","",E17)</f>
        <v>RG Ateliér, s.r.o. Námestie Sv. Mikuláša 26, SL</v>
      </c>
      <c r="AN89" s="189"/>
      <c r="AO89" s="189"/>
      <c r="AP89" s="189"/>
      <c r="AR89" s="28"/>
      <c r="AS89" s="184" t="s">
        <v>51</v>
      </c>
      <c r="AT89" s="18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 x14ac:dyDescent="0.2">
      <c r="B90" s="28"/>
      <c r="C90" s="23" t="s">
        <v>23</v>
      </c>
      <c r="L90" s="3" t="str">
        <f>IF(E14= "Vyplň údaj","",E14)</f>
        <v/>
      </c>
      <c r="AI90" s="23" t="s">
        <v>28</v>
      </c>
      <c r="AM90" s="188" t="str">
        <f>IF(E20="","",E20)</f>
        <v xml:space="preserve"> </v>
      </c>
      <c r="AN90" s="189"/>
      <c r="AO90" s="189"/>
      <c r="AP90" s="189"/>
      <c r="AR90" s="28"/>
      <c r="AS90" s="186"/>
      <c r="AT90" s="187"/>
      <c r="BD90" s="51"/>
    </row>
    <row r="91" spans="1:91" s="1" customFormat="1" ht="10.8" customHeight="1" x14ac:dyDescent="0.2">
      <c r="B91" s="28"/>
      <c r="AR91" s="28"/>
      <c r="AS91" s="186"/>
      <c r="AT91" s="187"/>
      <c r="BD91" s="51"/>
    </row>
    <row r="92" spans="1:91" s="1" customFormat="1" ht="29.25" customHeight="1" x14ac:dyDescent="0.2">
      <c r="B92" s="28"/>
      <c r="C92" s="214" t="s">
        <v>52</v>
      </c>
      <c r="D92" s="209"/>
      <c r="E92" s="209"/>
      <c r="F92" s="209"/>
      <c r="G92" s="209"/>
      <c r="H92" s="52"/>
      <c r="I92" s="208" t="s">
        <v>53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54</v>
      </c>
      <c r="AH92" s="209"/>
      <c r="AI92" s="209"/>
      <c r="AJ92" s="209"/>
      <c r="AK92" s="209"/>
      <c r="AL92" s="209"/>
      <c r="AM92" s="209"/>
      <c r="AN92" s="208" t="s">
        <v>55</v>
      </c>
      <c r="AO92" s="209"/>
      <c r="AP92" s="210"/>
      <c r="AQ92" s="53" t="s">
        <v>56</v>
      </c>
      <c r="AR92" s="28"/>
      <c r="AS92" s="54" t="s">
        <v>57</v>
      </c>
      <c r="AT92" s="55" t="s">
        <v>58</v>
      </c>
      <c r="AU92" s="55" t="s">
        <v>59</v>
      </c>
      <c r="AV92" s="55" t="s">
        <v>60</v>
      </c>
      <c r="AW92" s="55" t="s">
        <v>61</v>
      </c>
      <c r="AX92" s="55" t="s">
        <v>62</v>
      </c>
      <c r="AY92" s="55" t="s">
        <v>63</v>
      </c>
      <c r="AZ92" s="55" t="s">
        <v>64</v>
      </c>
      <c r="BA92" s="55" t="s">
        <v>65</v>
      </c>
      <c r="BB92" s="55" t="s">
        <v>66</v>
      </c>
      <c r="BC92" s="55" t="s">
        <v>67</v>
      </c>
      <c r="BD92" s="56" t="s">
        <v>68</v>
      </c>
    </row>
    <row r="93" spans="1:91" s="1" customFormat="1" ht="10.8" customHeight="1" x14ac:dyDescent="0.2">
      <c r="B93" s="28"/>
      <c r="AR93" s="28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 x14ac:dyDescent="0.2">
      <c r="B94" s="58"/>
      <c r="C94" s="59" t="s">
        <v>69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12">
        <f>ROUND(SUM(AG95:AG110),2)</f>
        <v>0</v>
      </c>
      <c r="AH94" s="212"/>
      <c r="AI94" s="212"/>
      <c r="AJ94" s="212"/>
      <c r="AK94" s="212"/>
      <c r="AL94" s="212"/>
      <c r="AM94" s="212"/>
      <c r="AN94" s="213">
        <f t="shared" ref="AN94:AN110" si="0">SUM(AG94,AT94)</f>
        <v>0</v>
      </c>
      <c r="AO94" s="213"/>
      <c r="AP94" s="213"/>
      <c r="AQ94" s="62" t="s">
        <v>1</v>
      </c>
      <c r="AR94" s="58"/>
      <c r="AS94" s="63">
        <f>ROUND(SUM(AS95:AS110),2)</f>
        <v>0</v>
      </c>
      <c r="AT94" s="64">
        <f t="shared" ref="AT94:AT110" si="1">ROUND(SUM(AV94:AW94),2)</f>
        <v>0</v>
      </c>
      <c r="AU94" s="65">
        <f>ROUND(SUM(AU95:AU110),5)</f>
        <v>0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ROUND(SUM(AZ95:AZ110),2)</f>
        <v>0</v>
      </c>
      <c r="BA94" s="64">
        <f>ROUND(SUM(BA95:BA110),2)</f>
        <v>0</v>
      </c>
      <c r="BB94" s="64">
        <f>ROUND(SUM(BB95:BB110),2)</f>
        <v>0</v>
      </c>
      <c r="BC94" s="64">
        <f>ROUND(SUM(BC95:BC110),2)</f>
        <v>0</v>
      </c>
      <c r="BD94" s="66">
        <f>ROUND(SUM(BD95:BD110),2)</f>
        <v>0</v>
      </c>
      <c r="BS94" s="67" t="s">
        <v>70</v>
      </c>
      <c r="BT94" s="67" t="s">
        <v>71</v>
      </c>
      <c r="BU94" s="68" t="s">
        <v>72</v>
      </c>
      <c r="BV94" s="67" t="s">
        <v>73</v>
      </c>
      <c r="BW94" s="67" t="s">
        <v>4</v>
      </c>
      <c r="BX94" s="67" t="s">
        <v>74</v>
      </c>
      <c r="CL94" s="67" t="s">
        <v>1</v>
      </c>
    </row>
    <row r="95" spans="1:91" s="6" customFormat="1" ht="16.5" customHeight="1" x14ac:dyDescent="0.2">
      <c r="A95" s="69" t="s">
        <v>75</v>
      </c>
      <c r="B95" s="70"/>
      <c r="C95" s="71"/>
      <c r="D95" s="207" t="s">
        <v>76</v>
      </c>
      <c r="E95" s="207"/>
      <c r="F95" s="207"/>
      <c r="G95" s="207"/>
      <c r="H95" s="207"/>
      <c r="I95" s="72"/>
      <c r="J95" s="207" t="s">
        <v>77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'SO 01 - Hlavný objekt'!J30</f>
        <v>0</v>
      </c>
      <c r="AH95" s="206"/>
      <c r="AI95" s="206"/>
      <c r="AJ95" s="206"/>
      <c r="AK95" s="206"/>
      <c r="AL95" s="206"/>
      <c r="AM95" s="206"/>
      <c r="AN95" s="205">
        <f t="shared" si="0"/>
        <v>0</v>
      </c>
      <c r="AO95" s="206"/>
      <c r="AP95" s="206"/>
      <c r="AQ95" s="73" t="s">
        <v>78</v>
      </c>
      <c r="AR95" s="70"/>
      <c r="AS95" s="74">
        <v>0</v>
      </c>
      <c r="AT95" s="75">
        <f t="shared" si="1"/>
        <v>0</v>
      </c>
      <c r="AU95" s="76">
        <f>'SO 01 - Hlavný objekt'!P140</f>
        <v>0</v>
      </c>
      <c r="AV95" s="75">
        <f>'SO 01 - Hlavný objekt'!J33</f>
        <v>0</v>
      </c>
      <c r="AW95" s="75">
        <f>'SO 01 - Hlavný objekt'!J34</f>
        <v>0</v>
      </c>
      <c r="AX95" s="75">
        <f>'SO 01 - Hlavný objekt'!J35</f>
        <v>0</v>
      </c>
      <c r="AY95" s="75">
        <f>'SO 01 - Hlavný objekt'!J36</f>
        <v>0</v>
      </c>
      <c r="AZ95" s="75">
        <f>'SO 01 - Hlavný objekt'!F33</f>
        <v>0</v>
      </c>
      <c r="BA95" s="75">
        <f>'SO 01 - Hlavný objekt'!F34</f>
        <v>0</v>
      </c>
      <c r="BB95" s="75">
        <f>'SO 01 - Hlavný objekt'!F35</f>
        <v>0</v>
      </c>
      <c r="BC95" s="75">
        <f>'SO 01 - Hlavný objekt'!F36</f>
        <v>0</v>
      </c>
      <c r="BD95" s="77">
        <f>'SO 01 - Hlavný objekt'!F37</f>
        <v>0</v>
      </c>
      <c r="BT95" s="78" t="s">
        <v>79</v>
      </c>
      <c r="BV95" s="78" t="s">
        <v>73</v>
      </c>
      <c r="BW95" s="78" t="s">
        <v>80</v>
      </c>
      <c r="BX95" s="78" t="s">
        <v>4</v>
      </c>
      <c r="CL95" s="78" t="s">
        <v>1</v>
      </c>
      <c r="CM95" s="78" t="s">
        <v>71</v>
      </c>
    </row>
    <row r="96" spans="1:91" s="6" customFormat="1" ht="16.5" customHeight="1" x14ac:dyDescent="0.2">
      <c r="A96" s="69" t="s">
        <v>75</v>
      </c>
      <c r="B96" s="70"/>
      <c r="C96" s="71"/>
      <c r="D96" s="207" t="s">
        <v>81</v>
      </c>
      <c r="E96" s="207"/>
      <c r="F96" s="207"/>
      <c r="G96" s="207"/>
      <c r="H96" s="207"/>
      <c r="I96" s="72"/>
      <c r="J96" s="207" t="s">
        <v>82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02 - Parkovacie plochy'!J30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73" t="s">
        <v>78</v>
      </c>
      <c r="AR96" s="70"/>
      <c r="AS96" s="74">
        <v>0</v>
      </c>
      <c r="AT96" s="75">
        <f t="shared" si="1"/>
        <v>0</v>
      </c>
      <c r="AU96" s="76">
        <f>'SO 02 - Parkovacie plochy'!P122</f>
        <v>0</v>
      </c>
      <c r="AV96" s="75">
        <f>'SO 02 - Parkovacie plochy'!J33</f>
        <v>0</v>
      </c>
      <c r="AW96" s="75">
        <f>'SO 02 - Parkovacie plochy'!J34</f>
        <v>0</v>
      </c>
      <c r="AX96" s="75">
        <f>'SO 02 - Parkovacie plochy'!J35</f>
        <v>0</v>
      </c>
      <c r="AY96" s="75">
        <f>'SO 02 - Parkovacie plochy'!J36</f>
        <v>0</v>
      </c>
      <c r="AZ96" s="75">
        <f>'SO 02 - Parkovacie plochy'!F33</f>
        <v>0</v>
      </c>
      <c r="BA96" s="75">
        <f>'SO 02 - Parkovacie plochy'!F34</f>
        <v>0</v>
      </c>
      <c r="BB96" s="75">
        <f>'SO 02 - Parkovacie plochy'!F35</f>
        <v>0</v>
      </c>
      <c r="BC96" s="75">
        <f>'SO 02 - Parkovacie plochy'!F36</f>
        <v>0</v>
      </c>
      <c r="BD96" s="77">
        <f>'SO 02 - Parkovacie plochy'!F37</f>
        <v>0</v>
      </c>
      <c r="BT96" s="78" t="s">
        <v>79</v>
      </c>
      <c r="BV96" s="78" t="s">
        <v>73</v>
      </c>
      <c r="BW96" s="78" t="s">
        <v>83</v>
      </c>
      <c r="BX96" s="78" t="s">
        <v>4</v>
      </c>
      <c r="CL96" s="78" t="s">
        <v>1</v>
      </c>
      <c r="CM96" s="78" t="s">
        <v>71</v>
      </c>
    </row>
    <row r="97" spans="1:91" s="6" customFormat="1" ht="16.5" customHeight="1" x14ac:dyDescent="0.2">
      <c r="A97" s="69" t="s">
        <v>75</v>
      </c>
      <c r="B97" s="70"/>
      <c r="C97" s="71"/>
      <c r="D97" s="207" t="s">
        <v>84</v>
      </c>
      <c r="E97" s="207"/>
      <c r="F97" s="207"/>
      <c r="G97" s="207"/>
      <c r="H97" s="207"/>
      <c r="I97" s="72"/>
      <c r="J97" s="207" t="s">
        <v>85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03 - Spevnené plochy a...'!J30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73" t="s">
        <v>78</v>
      </c>
      <c r="AR97" s="70"/>
      <c r="AS97" s="74">
        <v>0</v>
      </c>
      <c r="AT97" s="75">
        <f t="shared" si="1"/>
        <v>0</v>
      </c>
      <c r="AU97" s="76">
        <f>'SO 03 - Spevnené plochy a...'!P122</f>
        <v>0</v>
      </c>
      <c r="AV97" s="75">
        <f>'SO 03 - Spevnené plochy a...'!J33</f>
        <v>0</v>
      </c>
      <c r="AW97" s="75">
        <f>'SO 03 - Spevnené plochy a...'!J34</f>
        <v>0</v>
      </c>
      <c r="AX97" s="75">
        <f>'SO 03 - Spevnené plochy a...'!J35</f>
        <v>0</v>
      </c>
      <c r="AY97" s="75">
        <f>'SO 03 - Spevnené plochy a...'!J36</f>
        <v>0</v>
      </c>
      <c r="AZ97" s="75">
        <f>'SO 03 - Spevnené plochy a...'!F33</f>
        <v>0</v>
      </c>
      <c r="BA97" s="75">
        <f>'SO 03 - Spevnené plochy a...'!F34</f>
        <v>0</v>
      </c>
      <c r="BB97" s="75">
        <f>'SO 03 - Spevnené plochy a...'!F35</f>
        <v>0</v>
      </c>
      <c r="BC97" s="75">
        <f>'SO 03 - Spevnené plochy a...'!F36</f>
        <v>0</v>
      </c>
      <c r="BD97" s="77">
        <f>'SO 03 - Spevnené plochy a...'!F37</f>
        <v>0</v>
      </c>
      <c r="BT97" s="78" t="s">
        <v>79</v>
      </c>
      <c r="BV97" s="78" t="s">
        <v>73</v>
      </c>
      <c r="BW97" s="78" t="s">
        <v>86</v>
      </c>
      <c r="BX97" s="78" t="s">
        <v>4</v>
      </c>
      <c r="CL97" s="78" t="s">
        <v>1</v>
      </c>
      <c r="CM97" s="78" t="s">
        <v>71</v>
      </c>
    </row>
    <row r="98" spans="1:91" s="6" customFormat="1" ht="16.5" customHeight="1" x14ac:dyDescent="0.2">
      <c r="A98" s="69" t="s">
        <v>75</v>
      </c>
      <c r="B98" s="70"/>
      <c r="C98" s="71"/>
      <c r="D98" s="207" t="s">
        <v>87</v>
      </c>
      <c r="E98" s="207"/>
      <c r="F98" s="207"/>
      <c r="G98" s="207"/>
      <c r="H98" s="207"/>
      <c r="I98" s="72"/>
      <c r="J98" s="207" t="s">
        <v>88</v>
      </c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04 - Sadové úpravy'!J30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73" t="s">
        <v>78</v>
      </c>
      <c r="AR98" s="70"/>
      <c r="AS98" s="74">
        <v>0</v>
      </c>
      <c r="AT98" s="75">
        <f t="shared" si="1"/>
        <v>0</v>
      </c>
      <c r="AU98" s="76">
        <f>'SO 04 - Sadové úpravy'!P119</f>
        <v>0</v>
      </c>
      <c r="AV98" s="75">
        <f>'SO 04 - Sadové úpravy'!J33</f>
        <v>0</v>
      </c>
      <c r="AW98" s="75">
        <f>'SO 04 - Sadové úpravy'!J34</f>
        <v>0</v>
      </c>
      <c r="AX98" s="75">
        <f>'SO 04 - Sadové úpravy'!J35</f>
        <v>0</v>
      </c>
      <c r="AY98" s="75">
        <f>'SO 04 - Sadové úpravy'!J36</f>
        <v>0</v>
      </c>
      <c r="AZ98" s="75">
        <f>'SO 04 - Sadové úpravy'!F33</f>
        <v>0</v>
      </c>
      <c r="BA98" s="75">
        <f>'SO 04 - Sadové úpravy'!F34</f>
        <v>0</v>
      </c>
      <c r="BB98" s="75">
        <f>'SO 04 - Sadové úpravy'!F35</f>
        <v>0</v>
      </c>
      <c r="BC98" s="75">
        <f>'SO 04 - Sadové úpravy'!F36</f>
        <v>0</v>
      </c>
      <c r="BD98" s="77">
        <f>'SO 04 - Sadové úpravy'!F37</f>
        <v>0</v>
      </c>
      <c r="BT98" s="78" t="s">
        <v>79</v>
      </c>
      <c r="BV98" s="78" t="s">
        <v>73</v>
      </c>
      <c r="BW98" s="78" t="s">
        <v>89</v>
      </c>
      <c r="BX98" s="78" t="s">
        <v>4</v>
      </c>
      <c r="CL98" s="78" t="s">
        <v>1</v>
      </c>
      <c r="CM98" s="78" t="s">
        <v>71</v>
      </c>
    </row>
    <row r="99" spans="1:91" s="6" customFormat="1" ht="16.5" customHeight="1" x14ac:dyDescent="0.2">
      <c r="A99" s="69" t="s">
        <v>75</v>
      </c>
      <c r="B99" s="70"/>
      <c r="C99" s="71"/>
      <c r="D99" s="207" t="s">
        <v>90</v>
      </c>
      <c r="E99" s="207"/>
      <c r="F99" s="207"/>
      <c r="G99" s="207"/>
      <c r="H99" s="207"/>
      <c r="I99" s="72"/>
      <c r="J99" s="207" t="s">
        <v>91</v>
      </c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05 - Oplotenie'!J30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73" t="s">
        <v>78</v>
      </c>
      <c r="AR99" s="70"/>
      <c r="AS99" s="74">
        <v>0</v>
      </c>
      <c r="AT99" s="75">
        <f t="shared" si="1"/>
        <v>0</v>
      </c>
      <c r="AU99" s="76">
        <f>'SO 05 - Oplotenie'!P127</f>
        <v>0</v>
      </c>
      <c r="AV99" s="75">
        <f>'SO 05 - Oplotenie'!J33</f>
        <v>0</v>
      </c>
      <c r="AW99" s="75">
        <f>'SO 05 - Oplotenie'!J34</f>
        <v>0</v>
      </c>
      <c r="AX99" s="75">
        <f>'SO 05 - Oplotenie'!J35</f>
        <v>0</v>
      </c>
      <c r="AY99" s="75">
        <f>'SO 05 - Oplotenie'!J36</f>
        <v>0</v>
      </c>
      <c r="AZ99" s="75">
        <f>'SO 05 - Oplotenie'!F33</f>
        <v>0</v>
      </c>
      <c r="BA99" s="75">
        <f>'SO 05 - Oplotenie'!F34</f>
        <v>0</v>
      </c>
      <c r="BB99" s="75">
        <f>'SO 05 - Oplotenie'!F35</f>
        <v>0</v>
      </c>
      <c r="BC99" s="75">
        <f>'SO 05 - Oplotenie'!F36</f>
        <v>0</v>
      </c>
      <c r="BD99" s="77">
        <f>'SO 05 - Oplotenie'!F37</f>
        <v>0</v>
      </c>
      <c r="BT99" s="78" t="s">
        <v>79</v>
      </c>
      <c r="BV99" s="78" t="s">
        <v>73</v>
      </c>
      <c r="BW99" s="78" t="s">
        <v>92</v>
      </c>
      <c r="BX99" s="78" t="s">
        <v>4</v>
      </c>
      <c r="CL99" s="78" t="s">
        <v>1</v>
      </c>
      <c r="CM99" s="78" t="s">
        <v>71</v>
      </c>
    </row>
    <row r="100" spans="1:91" s="6" customFormat="1" ht="16.5" customHeight="1" x14ac:dyDescent="0.2">
      <c r="A100" s="69" t="s">
        <v>75</v>
      </c>
      <c r="B100" s="70"/>
      <c r="C100" s="71"/>
      <c r="D100" s="207" t="s">
        <v>93</v>
      </c>
      <c r="E100" s="207"/>
      <c r="F100" s="207"/>
      <c r="G100" s="207"/>
      <c r="H100" s="207"/>
      <c r="I100" s="72"/>
      <c r="J100" s="207" t="s">
        <v>94</v>
      </c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06 - Prípojka splaškov...'!J30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73" t="s">
        <v>78</v>
      </c>
      <c r="AR100" s="70"/>
      <c r="AS100" s="74">
        <v>0</v>
      </c>
      <c r="AT100" s="75">
        <f t="shared" si="1"/>
        <v>0</v>
      </c>
      <c r="AU100" s="76">
        <f>'SO 06 - Prípojka splaškov...'!P121</f>
        <v>0</v>
      </c>
      <c r="AV100" s="75">
        <f>'SO 06 - Prípojka splaškov...'!J33</f>
        <v>0</v>
      </c>
      <c r="AW100" s="75">
        <f>'SO 06 - Prípojka splaškov...'!J34</f>
        <v>0</v>
      </c>
      <c r="AX100" s="75">
        <f>'SO 06 - Prípojka splaškov...'!J35</f>
        <v>0</v>
      </c>
      <c r="AY100" s="75">
        <f>'SO 06 - Prípojka splaškov...'!J36</f>
        <v>0</v>
      </c>
      <c r="AZ100" s="75">
        <f>'SO 06 - Prípojka splaškov...'!F33</f>
        <v>0</v>
      </c>
      <c r="BA100" s="75">
        <f>'SO 06 - Prípojka splaškov...'!F34</f>
        <v>0</v>
      </c>
      <c r="BB100" s="75">
        <f>'SO 06 - Prípojka splaškov...'!F35</f>
        <v>0</v>
      </c>
      <c r="BC100" s="75">
        <f>'SO 06 - Prípojka splaškov...'!F36</f>
        <v>0</v>
      </c>
      <c r="BD100" s="77">
        <f>'SO 06 - Prípojka splaškov...'!F37</f>
        <v>0</v>
      </c>
      <c r="BT100" s="78" t="s">
        <v>79</v>
      </c>
      <c r="BV100" s="78" t="s">
        <v>73</v>
      </c>
      <c r="BW100" s="78" t="s">
        <v>95</v>
      </c>
      <c r="BX100" s="78" t="s">
        <v>4</v>
      </c>
      <c r="CL100" s="78" t="s">
        <v>1</v>
      </c>
      <c r="CM100" s="78" t="s">
        <v>71</v>
      </c>
    </row>
    <row r="101" spans="1:91" s="6" customFormat="1" ht="16.5" customHeight="1" x14ac:dyDescent="0.2">
      <c r="A101" s="69" t="s">
        <v>75</v>
      </c>
      <c r="B101" s="70"/>
      <c r="C101" s="71"/>
      <c r="D101" s="207" t="s">
        <v>96</v>
      </c>
      <c r="E101" s="207"/>
      <c r="F101" s="207"/>
      <c r="G101" s="207"/>
      <c r="H101" s="207"/>
      <c r="I101" s="72"/>
      <c r="J101" s="207" t="s">
        <v>97</v>
      </c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5">
        <f>'SO 07 - Prípojka dažďovej...'!J30</f>
        <v>0</v>
      </c>
      <c r="AH101" s="206"/>
      <c r="AI101" s="206"/>
      <c r="AJ101" s="206"/>
      <c r="AK101" s="206"/>
      <c r="AL101" s="206"/>
      <c r="AM101" s="206"/>
      <c r="AN101" s="205">
        <f t="shared" si="0"/>
        <v>0</v>
      </c>
      <c r="AO101" s="206"/>
      <c r="AP101" s="206"/>
      <c r="AQ101" s="73" t="s">
        <v>78</v>
      </c>
      <c r="AR101" s="70"/>
      <c r="AS101" s="74">
        <v>0</v>
      </c>
      <c r="AT101" s="75">
        <f t="shared" si="1"/>
        <v>0</v>
      </c>
      <c r="AU101" s="76">
        <f>'SO 07 - Prípojka dažďovej...'!P121</f>
        <v>0</v>
      </c>
      <c r="AV101" s="75">
        <f>'SO 07 - Prípojka dažďovej...'!J33</f>
        <v>0</v>
      </c>
      <c r="AW101" s="75">
        <f>'SO 07 - Prípojka dažďovej...'!J34</f>
        <v>0</v>
      </c>
      <c r="AX101" s="75">
        <f>'SO 07 - Prípojka dažďovej...'!J35</f>
        <v>0</v>
      </c>
      <c r="AY101" s="75">
        <f>'SO 07 - Prípojka dažďovej...'!J36</f>
        <v>0</v>
      </c>
      <c r="AZ101" s="75">
        <f>'SO 07 - Prípojka dažďovej...'!F33</f>
        <v>0</v>
      </c>
      <c r="BA101" s="75">
        <f>'SO 07 - Prípojka dažďovej...'!F34</f>
        <v>0</v>
      </c>
      <c r="BB101" s="75">
        <f>'SO 07 - Prípojka dažďovej...'!F35</f>
        <v>0</v>
      </c>
      <c r="BC101" s="75">
        <f>'SO 07 - Prípojka dažďovej...'!F36</f>
        <v>0</v>
      </c>
      <c r="BD101" s="77">
        <f>'SO 07 - Prípojka dažďovej...'!F37</f>
        <v>0</v>
      </c>
      <c r="BT101" s="78" t="s">
        <v>79</v>
      </c>
      <c r="BV101" s="78" t="s">
        <v>73</v>
      </c>
      <c r="BW101" s="78" t="s">
        <v>98</v>
      </c>
      <c r="BX101" s="78" t="s">
        <v>4</v>
      </c>
      <c r="CL101" s="78" t="s">
        <v>1</v>
      </c>
      <c r="CM101" s="78" t="s">
        <v>71</v>
      </c>
    </row>
    <row r="102" spans="1:91" s="6" customFormat="1" ht="16.5" customHeight="1" x14ac:dyDescent="0.2">
      <c r="A102" s="69" t="s">
        <v>75</v>
      </c>
      <c r="B102" s="70"/>
      <c r="C102" s="71"/>
      <c r="D102" s="207" t="s">
        <v>99</v>
      </c>
      <c r="E102" s="207"/>
      <c r="F102" s="207"/>
      <c r="G102" s="207"/>
      <c r="H102" s="207"/>
      <c r="I102" s="72"/>
      <c r="J102" s="207" t="s">
        <v>100</v>
      </c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5">
        <f>'SO 08 - Prípojka vodovodu'!J30</f>
        <v>0</v>
      </c>
      <c r="AH102" s="206"/>
      <c r="AI102" s="206"/>
      <c r="AJ102" s="206"/>
      <c r="AK102" s="206"/>
      <c r="AL102" s="206"/>
      <c r="AM102" s="206"/>
      <c r="AN102" s="205">
        <f t="shared" si="0"/>
        <v>0</v>
      </c>
      <c r="AO102" s="206"/>
      <c r="AP102" s="206"/>
      <c r="AQ102" s="73" t="s">
        <v>78</v>
      </c>
      <c r="AR102" s="70"/>
      <c r="AS102" s="74">
        <v>0</v>
      </c>
      <c r="AT102" s="75">
        <f t="shared" si="1"/>
        <v>0</v>
      </c>
      <c r="AU102" s="76">
        <f>'SO 08 - Prípojka vodovodu'!P121</f>
        <v>0</v>
      </c>
      <c r="AV102" s="75">
        <f>'SO 08 - Prípojka vodovodu'!J33</f>
        <v>0</v>
      </c>
      <c r="AW102" s="75">
        <f>'SO 08 - Prípojka vodovodu'!J34</f>
        <v>0</v>
      </c>
      <c r="AX102" s="75">
        <f>'SO 08 - Prípojka vodovodu'!J35</f>
        <v>0</v>
      </c>
      <c r="AY102" s="75">
        <f>'SO 08 - Prípojka vodovodu'!J36</f>
        <v>0</v>
      </c>
      <c r="AZ102" s="75">
        <f>'SO 08 - Prípojka vodovodu'!F33</f>
        <v>0</v>
      </c>
      <c r="BA102" s="75">
        <f>'SO 08 - Prípojka vodovodu'!F34</f>
        <v>0</v>
      </c>
      <c r="BB102" s="75">
        <f>'SO 08 - Prípojka vodovodu'!F35</f>
        <v>0</v>
      </c>
      <c r="BC102" s="75">
        <f>'SO 08 - Prípojka vodovodu'!F36</f>
        <v>0</v>
      </c>
      <c r="BD102" s="77">
        <f>'SO 08 - Prípojka vodovodu'!F37</f>
        <v>0</v>
      </c>
      <c r="BT102" s="78" t="s">
        <v>79</v>
      </c>
      <c r="BV102" s="78" t="s">
        <v>73</v>
      </c>
      <c r="BW102" s="78" t="s">
        <v>101</v>
      </c>
      <c r="BX102" s="78" t="s">
        <v>4</v>
      </c>
      <c r="CL102" s="78" t="s">
        <v>1</v>
      </c>
      <c r="CM102" s="78" t="s">
        <v>71</v>
      </c>
    </row>
    <row r="103" spans="1:91" s="6" customFormat="1" ht="16.5" customHeight="1" x14ac:dyDescent="0.2">
      <c r="A103" s="69" t="s">
        <v>75</v>
      </c>
      <c r="B103" s="70"/>
      <c r="C103" s="71"/>
      <c r="D103" s="207" t="s">
        <v>102</v>
      </c>
      <c r="E103" s="207"/>
      <c r="F103" s="207"/>
      <c r="G103" s="207"/>
      <c r="H103" s="207"/>
      <c r="I103" s="72"/>
      <c r="J103" s="207" t="s">
        <v>103</v>
      </c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5">
        <f>'SO 09 - Prípojka plynovodu'!J30</f>
        <v>0</v>
      </c>
      <c r="AH103" s="206"/>
      <c r="AI103" s="206"/>
      <c r="AJ103" s="206"/>
      <c r="AK103" s="206"/>
      <c r="AL103" s="206"/>
      <c r="AM103" s="206"/>
      <c r="AN103" s="205">
        <f t="shared" si="0"/>
        <v>0</v>
      </c>
      <c r="AO103" s="206"/>
      <c r="AP103" s="206"/>
      <c r="AQ103" s="73" t="s">
        <v>78</v>
      </c>
      <c r="AR103" s="70"/>
      <c r="AS103" s="74">
        <v>0</v>
      </c>
      <c r="AT103" s="75">
        <f t="shared" si="1"/>
        <v>0</v>
      </c>
      <c r="AU103" s="76">
        <f>'SO 09 - Prípojka plynovodu'!P121</f>
        <v>0</v>
      </c>
      <c r="AV103" s="75">
        <f>'SO 09 - Prípojka plynovodu'!J33</f>
        <v>0</v>
      </c>
      <c r="AW103" s="75">
        <f>'SO 09 - Prípojka plynovodu'!J34</f>
        <v>0</v>
      </c>
      <c r="AX103" s="75">
        <f>'SO 09 - Prípojka plynovodu'!J35</f>
        <v>0</v>
      </c>
      <c r="AY103" s="75">
        <f>'SO 09 - Prípojka plynovodu'!J36</f>
        <v>0</v>
      </c>
      <c r="AZ103" s="75">
        <f>'SO 09 - Prípojka plynovodu'!F33</f>
        <v>0</v>
      </c>
      <c r="BA103" s="75">
        <f>'SO 09 - Prípojka plynovodu'!F34</f>
        <v>0</v>
      </c>
      <c r="BB103" s="75">
        <f>'SO 09 - Prípojka plynovodu'!F35</f>
        <v>0</v>
      </c>
      <c r="BC103" s="75">
        <f>'SO 09 - Prípojka plynovodu'!F36</f>
        <v>0</v>
      </c>
      <c r="BD103" s="77">
        <f>'SO 09 - Prípojka plynovodu'!F37</f>
        <v>0</v>
      </c>
      <c r="BT103" s="78" t="s">
        <v>79</v>
      </c>
      <c r="BV103" s="78" t="s">
        <v>73</v>
      </c>
      <c r="BW103" s="78" t="s">
        <v>104</v>
      </c>
      <c r="BX103" s="78" t="s">
        <v>4</v>
      </c>
      <c r="CL103" s="78" t="s">
        <v>1</v>
      </c>
      <c r="CM103" s="78" t="s">
        <v>71</v>
      </c>
    </row>
    <row r="104" spans="1:91" s="6" customFormat="1" ht="16.5" customHeight="1" x14ac:dyDescent="0.2">
      <c r="A104" s="69" t="s">
        <v>75</v>
      </c>
      <c r="B104" s="70"/>
      <c r="C104" s="71"/>
      <c r="D104" s="207" t="s">
        <v>105</v>
      </c>
      <c r="E104" s="207"/>
      <c r="F104" s="207"/>
      <c r="G104" s="207"/>
      <c r="H104" s="207"/>
      <c r="I104" s="72"/>
      <c r="J104" s="207" t="s">
        <v>106</v>
      </c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5">
        <f>'SO 10 - Prípojka NN'!J30</f>
        <v>0</v>
      </c>
      <c r="AH104" s="206"/>
      <c r="AI104" s="206"/>
      <c r="AJ104" s="206"/>
      <c r="AK104" s="206"/>
      <c r="AL104" s="206"/>
      <c r="AM104" s="206"/>
      <c r="AN104" s="205">
        <f t="shared" si="0"/>
        <v>0</v>
      </c>
      <c r="AO104" s="206"/>
      <c r="AP104" s="206"/>
      <c r="AQ104" s="73" t="s">
        <v>78</v>
      </c>
      <c r="AR104" s="70"/>
      <c r="AS104" s="74">
        <v>0</v>
      </c>
      <c r="AT104" s="75">
        <f t="shared" si="1"/>
        <v>0</v>
      </c>
      <c r="AU104" s="76">
        <f>'SO 10 - Prípojka NN'!P121</f>
        <v>0</v>
      </c>
      <c r="AV104" s="75">
        <f>'SO 10 - Prípojka NN'!J33</f>
        <v>0</v>
      </c>
      <c r="AW104" s="75">
        <f>'SO 10 - Prípojka NN'!J34</f>
        <v>0</v>
      </c>
      <c r="AX104" s="75">
        <f>'SO 10 - Prípojka NN'!J35</f>
        <v>0</v>
      </c>
      <c r="AY104" s="75">
        <f>'SO 10 - Prípojka NN'!J36</f>
        <v>0</v>
      </c>
      <c r="AZ104" s="75">
        <f>'SO 10 - Prípojka NN'!F33</f>
        <v>0</v>
      </c>
      <c r="BA104" s="75">
        <f>'SO 10 - Prípojka NN'!F34</f>
        <v>0</v>
      </c>
      <c r="BB104" s="75">
        <f>'SO 10 - Prípojka NN'!F35</f>
        <v>0</v>
      </c>
      <c r="BC104" s="75">
        <f>'SO 10 - Prípojka NN'!F36</f>
        <v>0</v>
      </c>
      <c r="BD104" s="77">
        <f>'SO 10 - Prípojka NN'!F37</f>
        <v>0</v>
      </c>
      <c r="BT104" s="78" t="s">
        <v>79</v>
      </c>
      <c r="BV104" s="78" t="s">
        <v>73</v>
      </c>
      <c r="BW104" s="78" t="s">
        <v>107</v>
      </c>
      <c r="BX104" s="78" t="s">
        <v>4</v>
      </c>
      <c r="CL104" s="78" t="s">
        <v>1</v>
      </c>
      <c r="CM104" s="78" t="s">
        <v>71</v>
      </c>
    </row>
    <row r="105" spans="1:91" s="6" customFormat="1" ht="16.5" customHeight="1" x14ac:dyDescent="0.2">
      <c r="A105" s="69" t="s">
        <v>75</v>
      </c>
      <c r="B105" s="70"/>
      <c r="C105" s="71"/>
      <c r="D105" s="207" t="s">
        <v>108</v>
      </c>
      <c r="E105" s="207"/>
      <c r="F105" s="207"/>
      <c r="G105" s="207"/>
      <c r="H105" s="207"/>
      <c r="I105" s="72"/>
      <c r="J105" s="207" t="s">
        <v>109</v>
      </c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5">
        <f>'11 - UK'!J30</f>
        <v>0</v>
      </c>
      <c r="AH105" s="206"/>
      <c r="AI105" s="206"/>
      <c r="AJ105" s="206"/>
      <c r="AK105" s="206"/>
      <c r="AL105" s="206"/>
      <c r="AM105" s="206"/>
      <c r="AN105" s="205">
        <f t="shared" si="0"/>
        <v>0</v>
      </c>
      <c r="AO105" s="206"/>
      <c r="AP105" s="206"/>
      <c r="AQ105" s="73" t="s">
        <v>78</v>
      </c>
      <c r="AR105" s="70"/>
      <c r="AS105" s="74">
        <v>0</v>
      </c>
      <c r="AT105" s="75">
        <f t="shared" si="1"/>
        <v>0</v>
      </c>
      <c r="AU105" s="76">
        <f>'11 - UK'!P123</f>
        <v>0</v>
      </c>
      <c r="AV105" s="75">
        <f>'11 - UK'!J33</f>
        <v>0</v>
      </c>
      <c r="AW105" s="75">
        <f>'11 - UK'!J34</f>
        <v>0</v>
      </c>
      <c r="AX105" s="75">
        <f>'11 - UK'!J35</f>
        <v>0</v>
      </c>
      <c r="AY105" s="75">
        <f>'11 - UK'!J36</f>
        <v>0</v>
      </c>
      <c r="AZ105" s="75">
        <f>'11 - UK'!F33</f>
        <v>0</v>
      </c>
      <c r="BA105" s="75">
        <f>'11 - UK'!F34</f>
        <v>0</v>
      </c>
      <c r="BB105" s="75">
        <f>'11 - UK'!F35</f>
        <v>0</v>
      </c>
      <c r="BC105" s="75">
        <f>'11 - UK'!F36</f>
        <v>0</v>
      </c>
      <c r="BD105" s="77">
        <f>'11 - UK'!F37</f>
        <v>0</v>
      </c>
      <c r="BT105" s="78" t="s">
        <v>79</v>
      </c>
      <c r="BV105" s="78" t="s">
        <v>73</v>
      </c>
      <c r="BW105" s="78" t="s">
        <v>110</v>
      </c>
      <c r="BX105" s="78" t="s">
        <v>4</v>
      </c>
      <c r="CL105" s="78" t="s">
        <v>1</v>
      </c>
      <c r="CM105" s="78" t="s">
        <v>71</v>
      </c>
    </row>
    <row r="106" spans="1:91" s="6" customFormat="1" ht="16.5" customHeight="1" x14ac:dyDescent="0.2">
      <c r="A106" s="69" t="s">
        <v>75</v>
      </c>
      <c r="B106" s="70"/>
      <c r="C106" s="71"/>
      <c r="D106" s="207" t="s">
        <v>111</v>
      </c>
      <c r="E106" s="207"/>
      <c r="F106" s="207"/>
      <c r="G106" s="207"/>
      <c r="H106" s="207"/>
      <c r="I106" s="72"/>
      <c r="J106" s="207" t="s">
        <v>112</v>
      </c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5">
        <f>'12 - Plynoinštalácia'!J30</f>
        <v>0</v>
      </c>
      <c r="AH106" s="206"/>
      <c r="AI106" s="206"/>
      <c r="AJ106" s="206"/>
      <c r="AK106" s="206"/>
      <c r="AL106" s="206"/>
      <c r="AM106" s="206"/>
      <c r="AN106" s="205">
        <f t="shared" si="0"/>
        <v>0</v>
      </c>
      <c r="AO106" s="206"/>
      <c r="AP106" s="206"/>
      <c r="AQ106" s="73" t="s">
        <v>78</v>
      </c>
      <c r="AR106" s="70"/>
      <c r="AS106" s="74">
        <v>0</v>
      </c>
      <c r="AT106" s="75">
        <f t="shared" si="1"/>
        <v>0</v>
      </c>
      <c r="AU106" s="76">
        <f>'12 - Plynoinštalácia'!P121</f>
        <v>0</v>
      </c>
      <c r="AV106" s="75">
        <f>'12 - Plynoinštalácia'!J33</f>
        <v>0</v>
      </c>
      <c r="AW106" s="75">
        <f>'12 - Plynoinštalácia'!J34</f>
        <v>0</v>
      </c>
      <c r="AX106" s="75">
        <f>'12 - Plynoinštalácia'!J35</f>
        <v>0</v>
      </c>
      <c r="AY106" s="75">
        <f>'12 - Plynoinštalácia'!J36</f>
        <v>0</v>
      </c>
      <c r="AZ106" s="75">
        <f>'12 - Plynoinštalácia'!F33</f>
        <v>0</v>
      </c>
      <c r="BA106" s="75">
        <f>'12 - Plynoinštalácia'!F34</f>
        <v>0</v>
      </c>
      <c r="BB106" s="75">
        <f>'12 - Plynoinštalácia'!F35</f>
        <v>0</v>
      </c>
      <c r="BC106" s="75">
        <f>'12 - Plynoinštalácia'!F36</f>
        <v>0</v>
      </c>
      <c r="BD106" s="77">
        <f>'12 - Plynoinštalácia'!F37</f>
        <v>0</v>
      </c>
      <c r="BT106" s="78" t="s">
        <v>79</v>
      </c>
      <c r="BV106" s="78" t="s">
        <v>73</v>
      </c>
      <c r="BW106" s="78" t="s">
        <v>113</v>
      </c>
      <c r="BX106" s="78" t="s">
        <v>4</v>
      </c>
      <c r="CL106" s="78" t="s">
        <v>1</v>
      </c>
      <c r="CM106" s="78" t="s">
        <v>71</v>
      </c>
    </row>
    <row r="107" spans="1:91" s="6" customFormat="1" ht="16.5" customHeight="1" x14ac:dyDescent="0.2">
      <c r="A107" s="69" t="s">
        <v>75</v>
      </c>
      <c r="B107" s="70"/>
      <c r="C107" s="71"/>
      <c r="D107" s="207" t="s">
        <v>114</v>
      </c>
      <c r="E107" s="207"/>
      <c r="F107" s="207"/>
      <c r="G107" s="207"/>
      <c r="H107" s="207"/>
      <c r="I107" s="72"/>
      <c r="J107" s="207" t="s">
        <v>115</v>
      </c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5">
        <f>'13 - ZTI'!J30</f>
        <v>0</v>
      </c>
      <c r="AH107" s="206"/>
      <c r="AI107" s="206"/>
      <c r="AJ107" s="206"/>
      <c r="AK107" s="206"/>
      <c r="AL107" s="206"/>
      <c r="AM107" s="206"/>
      <c r="AN107" s="205">
        <f t="shared" si="0"/>
        <v>0</v>
      </c>
      <c r="AO107" s="206"/>
      <c r="AP107" s="206"/>
      <c r="AQ107" s="73" t="s">
        <v>78</v>
      </c>
      <c r="AR107" s="70"/>
      <c r="AS107" s="74">
        <v>0</v>
      </c>
      <c r="AT107" s="75">
        <f t="shared" si="1"/>
        <v>0</v>
      </c>
      <c r="AU107" s="76">
        <f>'13 - ZTI'!P119</f>
        <v>0</v>
      </c>
      <c r="AV107" s="75">
        <f>'13 - ZTI'!J33</f>
        <v>0</v>
      </c>
      <c r="AW107" s="75">
        <f>'13 - ZTI'!J34</f>
        <v>0</v>
      </c>
      <c r="AX107" s="75">
        <f>'13 - ZTI'!J35</f>
        <v>0</v>
      </c>
      <c r="AY107" s="75">
        <f>'13 - ZTI'!J36</f>
        <v>0</v>
      </c>
      <c r="AZ107" s="75">
        <f>'13 - ZTI'!F33</f>
        <v>0</v>
      </c>
      <c r="BA107" s="75">
        <f>'13 - ZTI'!F34</f>
        <v>0</v>
      </c>
      <c r="BB107" s="75">
        <f>'13 - ZTI'!F35</f>
        <v>0</v>
      </c>
      <c r="BC107" s="75">
        <f>'13 - ZTI'!F36</f>
        <v>0</v>
      </c>
      <c r="BD107" s="77">
        <f>'13 - ZTI'!F37</f>
        <v>0</v>
      </c>
      <c r="BT107" s="78" t="s">
        <v>79</v>
      </c>
      <c r="BV107" s="78" t="s">
        <v>73</v>
      </c>
      <c r="BW107" s="78" t="s">
        <v>116</v>
      </c>
      <c r="BX107" s="78" t="s">
        <v>4</v>
      </c>
      <c r="CL107" s="78" t="s">
        <v>1</v>
      </c>
      <c r="CM107" s="78" t="s">
        <v>71</v>
      </c>
    </row>
    <row r="108" spans="1:91" s="6" customFormat="1" ht="16.5" customHeight="1" x14ac:dyDescent="0.2">
      <c r="A108" s="69" t="s">
        <v>75</v>
      </c>
      <c r="B108" s="70"/>
      <c r="C108" s="71"/>
      <c r="D108" s="207" t="s">
        <v>117</v>
      </c>
      <c r="E108" s="207"/>
      <c r="F108" s="207"/>
      <c r="G108" s="207"/>
      <c r="H108" s="207"/>
      <c r="I108" s="72"/>
      <c r="J108" s="207" t="s">
        <v>118</v>
      </c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5">
        <f>'14 - Elektroinštalácia'!J30</f>
        <v>0</v>
      </c>
      <c r="AH108" s="206"/>
      <c r="AI108" s="206"/>
      <c r="AJ108" s="206"/>
      <c r="AK108" s="206"/>
      <c r="AL108" s="206"/>
      <c r="AM108" s="206"/>
      <c r="AN108" s="205">
        <f t="shared" si="0"/>
        <v>0</v>
      </c>
      <c r="AO108" s="206"/>
      <c r="AP108" s="206"/>
      <c r="AQ108" s="73" t="s">
        <v>78</v>
      </c>
      <c r="AR108" s="70"/>
      <c r="AS108" s="74">
        <v>0</v>
      </c>
      <c r="AT108" s="75">
        <f t="shared" si="1"/>
        <v>0</v>
      </c>
      <c r="AU108" s="76">
        <f>'14 - Elektroinštalácia'!P123</f>
        <v>0</v>
      </c>
      <c r="AV108" s="75">
        <f>'14 - Elektroinštalácia'!J33</f>
        <v>0</v>
      </c>
      <c r="AW108" s="75">
        <f>'14 - Elektroinštalácia'!J34</f>
        <v>0</v>
      </c>
      <c r="AX108" s="75">
        <f>'14 - Elektroinštalácia'!J35</f>
        <v>0</v>
      </c>
      <c r="AY108" s="75">
        <f>'14 - Elektroinštalácia'!J36</f>
        <v>0</v>
      </c>
      <c r="AZ108" s="75">
        <f>'14 - Elektroinštalácia'!F33</f>
        <v>0</v>
      </c>
      <c r="BA108" s="75">
        <f>'14 - Elektroinštalácia'!F34</f>
        <v>0</v>
      </c>
      <c r="BB108" s="75">
        <f>'14 - Elektroinštalácia'!F35</f>
        <v>0</v>
      </c>
      <c r="BC108" s="75">
        <f>'14 - Elektroinštalácia'!F36</f>
        <v>0</v>
      </c>
      <c r="BD108" s="77">
        <f>'14 - Elektroinštalácia'!F37</f>
        <v>0</v>
      </c>
      <c r="BT108" s="78" t="s">
        <v>79</v>
      </c>
      <c r="BV108" s="78" t="s">
        <v>73</v>
      </c>
      <c r="BW108" s="78" t="s">
        <v>119</v>
      </c>
      <c r="BX108" s="78" t="s">
        <v>4</v>
      </c>
      <c r="CL108" s="78" t="s">
        <v>1</v>
      </c>
      <c r="CM108" s="78" t="s">
        <v>71</v>
      </c>
    </row>
    <row r="109" spans="1:91" s="6" customFormat="1" ht="27" customHeight="1" x14ac:dyDescent="0.2">
      <c r="A109" s="69" t="s">
        <v>75</v>
      </c>
      <c r="B109" s="70"/>
      <c r="C109" s="71"/>
      <c r="D109" s="207" t="s">
        <v>120</v>
      </c>
      <c r="E109" s="207"/>
      <c r="F109" s="207"/>
      <c r="G109" s="207"/>
      <c r="H109" s="207"/>
      <c r="I109" s="72"/>
      <c r="J109" s="207" t="s">
        <v>121</v>
      </c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5">
        <f>'15 - Elektrická požiarna ...'!J30</f>
        <v>0</v>
      </c>
      <c r="AH109" s="206"/>
      <c r="AI109" s="206"/>
      <c r="AJ109" s="206"/>
      <c r="AK109" s="206"/>
      <c r="AL109" s="206"/>
      <c r="AM109" s="206"/>
      <c r="AN109" s="205">
        <f t="shared" si="0"/>
        <v>0</v>
      </c>
      <c r="AO109" s="206"/>
      <c r="AP109" s="206"/>
      <c r="AQ109" s="73" t="s">
        <v>78</v>
      </c>
      <c r="AR109" s="70"/>
      <c r="AS109" s="74">
        <v>0</v>
      </c>
      <c r="AT109" s="75">
        <f t="shared" si="1"/>
        <v>0</v>
      </c>
      <c r="AU109" s="76">
        <f>'15 - Elektrická požiarna ...'!P121</f>
        <v>0</v>
      </c>
      <c r="AV109" s="75">
        <f>'15 - Elektrická požiarna ...'!J33</f>
        <v>0</v>
      </c>
      <c r="AW109" s="75">
        <f>'15 - Elektrická požiarna ...'!J34</f>
        <v>0</v>
      </c>
      <c r="AX109" s="75">
        <f>'15 - Elektrická požiarna ...'!J35</f>
        <v>0</v>
      </c>
      <c r="AY109" s="75">
        <f>'15 - Elektrická požiarna ...'!J36</f>
        <v>0</v>
      </c>
      <c r="AZ109" s="75">
        <f>'15 - Elektrická požiarna ...'!F33</f>
        <v>0</v>
      </c>
      <c r="BA109" s="75">
        <f>'15 - Elektrická požiarna ...'!F34</f>
        <v>0</v>
      </c>
      <c r="BB109" s="75">
        <f>'15 - Elektrická požiarna ...'!F35</f>
        <v>0</v>
      </c>
      <c r="BC109" s="75">
        <f>'15 - Elektrická požiarna ...'!F36</f>
        <v>0</v>
      </c>
      <c r="BD109" s="77">
        <f>'15 - Elektrická požiarna ...'!F37</f>
        <v>0</v>
      </c>
      <c r="BT109" s="78" t="s">
        <v>79</v>
      </c>
      <c r="BV109" s="78" t="s">
        <v>73</v>
      </c>
      <c r="BW109" s="78" t="s">
        <v>122</v>
      </c>
      <c r="BX109" s="78" t="s">
        <v>4</v>
      </c>
      <c r="CL109" s="78" t="s">
        <v>1</v>
      </c>
      <c r="CM109" s="78" t="s">
        <v>71</v>
      </c>
    </row>
    <row r="110" spans="1:91" s="6" customFormat="1" ht="16.5" customHeight="1" x14ac:dyDescent="0.2">
      <c r="A110" s="69" t="s">
        <v>75</v>
      </c>
      <c r="B110" s="70"/>
      <c r="C110" s="71"/>
      <c r="D110" s="207" t="s">
        <v>123</v>
      </c>
      <c r="E110" s="207"/>
      <c r="F110" s="207"/>
      <c r="G110" s="207"/>
      <c r="H110" s="207"/>
      <c r="I110" s="72"/>
      <c r="J110" s="207" t="s">
        <v>124</v>
      </c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5">
        <f>'16 - Opticko - akustický ...'!J30</f>
        <v>0</v>
      </c>
      <c r="AH110" s="206"/>
      <c r="AI110" s="206"/>
      <c r="AJ110" s="206"/>
      <c r="AK110" s="206"/>
      <c r="AL110" s="206"/>
      <c r="AM110" s="206"/>
      <c r="AN110" s="205">
        <f t="shared" si="0"/>
        <v>0</v>
      </c>
      <c r="AO110" s="206"/>
      <c r="AP110" s="206"/>
      <c r="AQ110" s="73" t="s">
        <v>78</v>
      </c>
      <c r="AR110" s="70"/>
      <c r="AS110" s="79">
        <v>0</v>
      </c>
      <c r="AT110" s="80">
        <f t="shared" si="1"/>
        <v>0</v>
      </c>
      <c r="AU110" s="81">
        <f>'16 - Opticko - akustický ...'!P119</f>
        <v>0</v>
      </c>
      <c r="AV110" s="80">
        <f>'16 - Opticko - akustický ...'!J33</f>
        <v>0</v>
      </c>
      <c r="AW110" s="80">
        <f>'16 - Opticko - akustický ...'!J34</f>
        <v>0</v>
      </c>
      <c r="AX110" s="80">
        <f>'16 - Opticko - akustický ...'!J35</f>
        <v>0</v>
      </c>
      <c r="AY110" s="80">
        <f>'16 - Opticko - akustický ...'!J36</f>
        <v>0</v>
      </c>
      <c r="AZ110" s="80">
        <f>'16 - Opticko - akustický ...'!F33</f>
        <v>0</v>
      </c>
      <c r="BA110" s="80">
        <f>'16 - Opticko - akustický ...'!F34</f>
        <v>0</v>
      </c>
      <c r="BB110" s="80">
        <f>'16 - Opticko - akustický ...'!F35</f>
        <v>0</v>
      </c>
      <c r="BC110" s="80">
        <f>'16 - Opticko - akustický ...'!F36</f>
        <v>0</v>
      </c>
      <c r="BD110" s="82">
        <f>'16 - Opticko - akustický ...'!F37</f>
        <v>0</v>
      </c>
      <c r="BT110" s="78" t="s">
        <v>79</v>
      </c>
      <c r="BV110" s="78" t="s">
        <v>73</v>
      </c>
      <c r="BW110" s="78" t="s">
        <v>125</v>
      </c>
      <c r="BX110" s="78" t="s">
        <v>4</v>
      </c>
      <c r="CL110" s="78" t="s">
        <v>1</v>
      </c>
      <c r="CM110" s="78" t="s">
        <v>71</v>
      </c>
    </row>
    <row r="111" spans="1:91" s="1" customFormat="1" ht="30" customHeight="1" x14ac:dyDescent="0.2">
      <c r="B111" s="28"/>
      <c r="AR111" s="28"/>
    </row>
    <row r="112" spans="1:91" s="1" customFormat="1" ht="6.9" customHeight="1" x14ac:dyDescent="0.2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28"/>
    </row>
  </sheetData>
  <mergeCells count="102">
    <mergeCell ref="J104:AF104"/>
    <mergeCell ref="J105:AF105"/>
    <mergeCell ref="J106:AF106"/>
    <mergeCell ref="J107:AF107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AG107:AM107"/>
    <mergeCell ref="AG108:AM108"/>
    <mergeCell ref="AG109:AM109"/>
    <mergeCell ref="AG110:AM110"/>
    <mergeCell ref="J109:AF109"/>
    <mergeCell ref="J108:AF108"/>
    <mergeCell ref="J110:AF11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J102:AF102"/>
    <mergeCell ref="J103:AF103"/>
    <mergeCell ref="AN107:AP107"/>
    <mergeCell ref="AN108:AP108"/>
    <mergeCell ref="AN109:AP109"/>
    <mergeCell ref="AN110:AP110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AG104:AM104"/>
    <mergeCell ref="AG103:AM103"/>
    <mergeCell ref="AG105:AM105"/>
    <mergeCell ref="AG106:AM106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</mergeCells>
  <hyperlinks>
    <hyperlink ref="A95" location="'SO 01 - Hlavný objekt'!C2" display="/" xr:uid="{00000000-0004-0000-0000-000000000000}"/>
    <hyperlink ref="A96" location="'SO 02 - Parkovacie plochy'!C2" display="/" xr:uid="{00000000-0004-0000-0000-000001000000}"/>
    <hyperlink ref="A97" location="'SO 03 - Spevnené plochy a...'!C2" display="/" xr:uid="{00000000-0004-0000-0000-000002000000}"/>
    <hyperlink ref="A98" location="'SO 04 - Sadové úpravy'!C2" display="/" xr:uid="{00000000-0004-0000-0000-000003000000}"/>
    <hyperlink ref="A99" location="'SO 05 - Oplotenie'!C2" display="/" xr:uid="{00000000-0004-0000-0000-000004000000}"/>
    <hyperlink ref="A100" location="'SO 06 - Prípojka splaškov...'!C2" display="/" xr:uid="{00000000-0004-0000-0000-000005000000}"/>
    <hyperlink ref="A101" location="'SO 07 - Prípojka dažďovej...'!C2" display="/" xr:uid="{00000000-0004-0000-0000-000006000000}"/>
    <hyperlink ref="A102" location="'SO 08 - Prípojka vodovodu'!C2" display="/" xr:uid="{00000000-0004-0000-0000-000007000000}"/>
    <hyperlink ref="A103" location="'SO 09 - Prípojka plynovodu'!C2" display="/" xr:uid="{00000000-0004-0000-0000-000008000000}"/>
    <hyperlink ref="A104" location="'SO 10 - Prípojka NN'!C2" display="/" xr:uid="{00000000-0004-0000-0000-000009000000}"/>
    <hyperlink ref="A105" location="'11 - UK'!C2" display="/" xr:uid="{00000000-0004-0000-0000-00000A000000}"/>
    <hyperlink ref="A106" location="'12 - Plynoinštalácia'!C2" display="/" xr:uid="{00000000-0004-0000-0000-00000B000000}"/>
    <hyperlink ref="A107" location="'13 - ZTI'!C2" display="/" xr:uid="{00000000-0004-0000-0000-00000C000000}"/>
    <hyperlink ref="A108" location="'14 - Elektroinštalácia'!C2" display="/" xr:uid="{00000000-0004-0000-0000-00000D000000}"/>
    <hyperlink ref="A109" location="'15 - Elektrická požiarna ...'!C2" display="/" xr:uid="{00000000-0004-0000-0000-00000E000000}"/>
    <hyperlink ref="A110" location="'16 - Opticko - akustický 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6"/>
  <sheetViews>
    <sheetView showGridLines="0" workbookViewId="0">
      <selection activeCell="F30" sqref="F30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128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ROUND(J140,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ROUND((SUM(BE140:BE385)),  2)</f>
        <v>0</v>
      </c>
      <c r="I33" s="95">
        <v>0.2</v>
      </c>
      <c r="J33" s="94">
        <f>ROUND(((SUM(BE140:BE385))*I33),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ROUND((SUM(BF140:BF385)),  2)</f>
        <v>0</v>
      </c>
      <c r="I34" s="95">
        <v>0.2</v>
      </c>
      <c r="J34" s="94">
        <f>ROUND(((SUM(BF140:BF385))*I34),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ROUND((SUM(BG140:BG385)),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ROUND((SUM(BH140:BH385)),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ROUND((SUM(BI140:BI385)),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01 - Hlavný objekt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J140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J141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J142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J152</f>
        <v>0</v>
      </c>
      <c r="L99" s="118"/>
    </row>
    <row r="100" spans="2:12" s="9" customFormat="1" ht="19.95" customHeight="1" x14ac:dyDescent="0.2">
      <c r="B100" s="118"/>
      <c r="D100" s="119" t="s">
        <v>137</v>
      </c>
      <c r="E100" s="120"/>
      <c r="F100" s="120"/>
      <c r="G100" s="120"/>
      <c r="H100" s="120"/>
      <c r="I100" s="121"/>
      <c r="J100" s="122">
        <f>J167</f>
        <v>0</v>
      </c>
      <c r="L100" s="118"/>
    </row>
    <row r="101" spans="2:12" s="9" customFormat="1" ht="19.95" customHeight="1" x14ac:dyDescent="0.2">
      <c r="B101" s="118"/>
      <c r="D101" s="119" t="s">
        <v>138</v>
      </c>
      <c r="E101" s="120"/>
      <c r="F101" s="120"/>
      <c r="G101" s="120"/>
      <c r="H101" s="120"/>
      <c r="I101" s="121"/>
      <c r="J101" s="122">
        <f>J189</f>
        <v>0</v>
      </c>
      <c r="L101" s="118"/>
    </row>
    <row r="102" spans="2:12" s="9" customFormat="1" ht="19.95" customHeight="1" x14ac:dyDescent="0.2">
      <c r="B102" s="118"/>
      <c r="D102" s="119" t="s">
        <v>139</v>
      </c>
      <c r="E102" s="120"/>
      <c r="F102" s="120"/>
      <c r="G102" s="120"/>
      <c r="H102" s="120"/>
      <c r="I102" s="121"/>
      <c r="J102" s="122">
        <f>J212</f>
        <v>0</v>
      </c>
      <c r="L102" s="118"/>
    </row>
    <row r="103" spans="2:12" s="9" customFormat="1" ht="19.95" customHeight="1" x14ac:dyDescent="0.2">
      <c r="B103" s="118"/>
      <c r="D103" s="119" t="s">
        <v>140</v>
      </c>
      <c r="E103" s="120"/>
      <c r="F103" s="120"/>
      <c r="G103" s="120"/>
      <c r="H103" s="120"/>
      <c r="I103" s="121"/>
      <c r="J103" s="122">
        <f>J215</f>
        <v>0</v>
      </c>
      <c r="L103" s="118"/>
    </row>
    <row r="104" spans="2:12" s="9" customFormat="1" ht="19.95" customHeight="1" x14ac:dyDescent="0.2">
      <c r="B104" s="118"/>
      <c r="D104" s="119" t="s">
        <v>141</v>
      </c>
      <c r="E104" s="120"/>
      <c r="F104" s="120"/>
      <c r="G104" s="120"/>
      <c r="H104" s="120"/>
      <c r="I104" s="121"/>
      <c r="J104" s="122">
        <f>J238</f>
        <v>0</v>
      </c>
      <c r="L104" s="118"/>
    </row>
    <row r="105" spans="2:12" s="9" customFormat="1" ht="19.95" customHeight="1" x14ac:dyDescent="0.2">
      <c r="B105" s="118"/>
      <c r="D105" s="119" t="s">
        <v>142</v>
      </c>
      <c r="E105" s="120"/>
      <c r="F105" s="120"/>
      <c r="G105" s="120"/>
      <c r="H105" s="120"/>
      <c r="I105" s="121"/>
      <c r="J105" s="122">
        <f>J243</f>
        <v>0</v>
      </c>
      <c r="L105" s="118"/>
    </row>
    <row r="106" spans="2:12" s="8" customFormat="1" ht="24.9" customHeight="1" x14ac:dyDescent="0.2">
      <c r="B106" s="113"/>
      <c r="D106" s="114" t="s">
        <v>143</v>
      </c>
      <c r="E106" s="115"/>
      <c r="F106" s="115"/>
      <c r="G106" s="115"/>
      <c r="H106" s="115"/>
      <c r="I106" s="116"/>
      <c r="J106" s="117">
        <f>J245</f>
        <v>0</v>
      </c>
      <c r="L106" s="113"/>
    </row>
    <row r="107" spans="2:12" s="9" customFormat="1" ht="19.95" customHeight="1" x14ac:dyDescent="0.2">
      <c r="B107" s="118"/>
      <c r="D107" s="119" t="s">
        <v>144</v>
      </c>
      <c r="E107" s="120"/>
      <c r="F107" s="120"/>
      <c r="G107" s="120"/>
      <c r="H107" s="120"/>
      <c r="I107" s="121"/>
      <c r="J107" s="122">
        <f>J246</f>
        <v>0</v>
      </c>
      <c r="L107" s="118"/>
    </row>
    <row r="108" spans="2:12" s="9" customFormat="1" ht="19.95" customHeight="1" x14ac:dyDescent="0.2">
      <c r="B108" s="118"/>
      <c r="D108" s="119" t="s">
        <v>145</v>
      </c>
      <c r="E108" s="120"/>
      <c r="F108" s="120"/>
      <c r="G108" s="120"/>
      <c r="H108" s="120"/>
      <c r="I108" s="121"/>
      <c r="J108" s="122">
        <f>J261</f>
        <v>0</v>
      </c>
      <c r="L108" s="118"/>
    </row>
    <row r="109" spans="2:12" s="9" customFormat="1" ht="19.95" customHeight="1" x14ac:dyDescent="0.2">
      <c r="B109" s="118"/>
      <c r="D109" s="119" t="s">
        <v>146</v>
      </c>
      <c r="E109" s="120"/>
      <c r="F109" s="120"/>
      <c r="G109" s="120"/>
      <c r="H109" s="120"/>
      <c r="I109" s="121"/>
      <c r="J109" s="122">
        <f>J272</f>
        <v>0</v>
      </c>
      <c r="L109" s="118"/>
    </row>
    <row r="110" spans="2:12" s="9" customFormat="1" ht="19.95" customHeight="1" x14ac:dyDescent="0.2">
      <c r="B110" s="118"/>
      <c r="D110" s="119" t="s">
        <v>147</v>
      </c>
      <c r="E110" s="120"/>
      <c r="F110" s="120"/>
      <c r="G110" s="120"/>
      <c r="H110" s="120"/>
      <c r="I110" s="121"/>
      <c r="J110" s="122">
        <f>J289</f>
        <v>0</v>
      </c>
      <c r="L110" s="118"/>
    </row>
    <row r="111" spans="2:12" s="9" customFormat="1" ht="19.95" customHeight="1" x14ac:dyDescent="0.2">
      <c r="B111" s="118"/>
      <c r="D111" s="119" t="s">
        <v>148</v>
      </c>
      <c r="E111" s="120"/>
      <c r="F111" s="120"/>
      <c r="G111" s="120"/>
      <c r="H111" s="120"/>
      <c r="I111" s="121"/>
      <c r="J111" s="122">
        <f>J300</f>
        <v>0</v>
      </c>
      <c r="L111" s="118"/>
    </row>
    <row r="112" spans="2:12" s="9" customFormat="1" ht="19.95" customHeight="1" x14ac:dyDescent="0.2">
      <c r="B112" s="118"/>
      <c r="D112" s="119" t="s">
        <v>149</v>
      </c>
      <c r="E112" s="120"/>
      <c r="F112" s="120"/>
      <c r="G112" s="120"/>
      <c r="H112" s="120"/>
      <c r="I112" s="121"/>
      <c r="J112" s="122">
        <f>J303</f>
        <v>0</v>
      </c>
      <c r="L112" s="118"/>
    </row>
    <row r="113" spans="2:12" s="9" customFormat="1" ht="19.95" customHeight="1" x14ac:dyDescent="0.2">
      <c r="B113" s="118"/>
      <c r="D113" s="119" t="s">
        <v>150</v>
      </c>
      <c r="E113" s="120"/>
      <c r="F113" s="120"/>
      <c r="G113" s="120"/>
      <c r="H113" s="120"/>
      <c r="I113" s="121"/>
      <c r="J113" s="122">
        <f>J310</f>
        <v>0</v>
      </c>
      <c r="L113" s="118"/>
    </row>
    <row r="114" spans="2:12" s="9" customFormat="1" ht="19.95" customHeight="1" x14ac:dyDescent="0.2">
      <c r="B114" s="118"/>
      <c r="D114" s="119" t="s">
        <v>151</v>
      </c>
      <c r="E114" s="120"/>
      <c r="F114" s="120"/>
      <c r="G114" s="120"/>
      <c r="H114" s="120"/>
      <c r="I114" s="121"/>
      <c r="J114" s="122">
        <f>J314</f>
        <v>0</v>
      </c>
      <c r="L114" s="118"/>
    </row>
    <row r="115" spans="2:12" s="9" customFormat="1" ht="19.95" customHeight="1" x14ac:dyDescent="0.2">
      <c r="B115" s="118"/>
      <c r="D115" s="119" t="s">
        <v>152</v>
      </c>
      <c r="E115" s="120"/>
      <c r="F115" s="120"/>
      <c r="G115" s="120"/>
      <c r="H115" s="120"/>
      <c r="I115" s="121"/>
      <c r="J115" s="122">
        <f>J352</f>
        <v>0</v>
      </c>
      <c r="L115" s="118"/>
    </row>
    <row r="116" spans="2:12" s="9" customFormat="1" ht="19.95" customHeight="1" x14ac:dyDescent="0.2">
      <c r="B116" s="118"/>
      <c r="D116" s="119" t="s">
        <v>153</v>
      </c>
      <c r="E116" s="120"/>
      <c r="F116" s="120"/>
      <c r="G116" s="120"/>
      <c r="H116" s="120"/>
      <c r="I116" s="121"/>
      <c r="J116" s="122">
        <f>J362</f>
        <v>0</v>
      </c>
      <c r="L116" s="118"/>
    </row>
    <row r="117" spans="2:12" s="9" customFormat="1" ht="19.95" customHeight="1" x14ac:dyDescent="0.2">
      <c r="B117" s="118"/>
      <c r="D117" s="119" t="s">
        <v>154</v>
      </c>
      <c r="E117" s="120"/>
      <c r="F117" s="120"/>
      <c r="G117" s="120"/>
      <c r="H117" s="120"/>
      <c r="I117" s="121"/>
      <c r="J117" s="122">
        <f>J367</f>
        <v>0</v>
      </c>
      <c r="L117" s="118"/>
    </row>
    <row r="118" spans="2:12" s="9" customFormat="1" ht="19.95" customHeight="1" x14ac:dyDescent="0.2">
      <c r="B118" s="118"/>
      <c r="D118" s="119" t="s">
        <v>155</v>
      </c>
      <c r="E118" s="120"/>
      <c r="F118" s="120"/>
      <c r="G118" s="120"/>
      <c r="H118" s="120"/>
      <c r="I118" s="121"/>
      <c r="J118" s="122">
        <f>J377</f>
        <v>0</v>
      </c>
      <c r="L118" s="118"/>
    </row>
    <row r="119" spans="2:12" s="9" customFormat="1" ht="19.95" customHeight="1" x14ac:dyDescent="0.2">
      <c r="B119" s="118"/>
      <c r="D119" s="119" t="s">
        <v>156</v>
      </c>
      <c r="E119" s="120"/>
      <c r="F119" s="120"/>
      <c r="G119" s="120"/>
      <c r="H119" s="120"/>
      <c r="I119" s="121"/>
      <c r="J119" s="122">
        <f>J381</f>
        <v>0</v>
      </c>
      <c r="L119" s="118"/>
    </row>
    <row r="120" spans="2:12" s="9" customFormat="1" ht="19.95" customHeight="1" x14ac:dyDescent="0.2">
      <c r="B120" s="118"/>
      <c r="D120" s="119" t="s">
        <v>157</v>
      </c>
      <c r="E120" s="120"/>
      <c r="F120" s="120"/>
      <c r="G120" s="120"/>
      <c r="H120" s="120"/>
      <c r="I120" s="121"/>
      <c r="J120" s="122">
        <f>J383</f>
        <v>0</v>
      </c>
      <c r="L120" s="118"/>
    </row>
    <row r="121" spans="2:12" s="1" customFormat="1" ht="21.75" customHeight="1" x14ac:dyDescent="0.2">
      <c r="B121" s="28"/>
      <c r="I121" s="86"/>
      <c r="L121" s="28"/>
    </row>
    <row r="122" spans="2:12" s="1" customFormat="1" ht="6.9" customHeight="1" x14ac:dyDescent="0.2">
      <c r="B122" s="40"/>
      <c r="C122" s="41"/>
      <c r="D122" s="41"/>
      <c r="E122" s="41"/>
      <c r="F122" s="41"/>
      <c r="G122" s="41"/>
      <c r="H122" s="41"/>
      <c r="I122" s="107"/>
      <c r="J122" s="41"/>
      <c r="K122" s="41"/>
      <c r="L122" s="28"/>
    </row>
    <row r="126" spans="2:12" s="1" customFormat="1" ht="6.9" customHeight="1" x14ac:dyDescent="0.2">
      <c r="B126" s="42"/>
      <c r="C126" s="43"/>
      <c r="D126" s="43"/>
      <c r="E126" s="43"/>
      <c r="F126" s="43"/>
      <c r="G126" s="43"/>
      <c r="H126" s="43"/>
      <c r="I126" s="108"/>
      <c r="J126" s="43"/>
      <c r="K126" s="43"/>
      <c r="L126" s="28"/>
    </row>
    <row r="127" spans="2:12" s="1" customFormat="1" ht="24.9" customHeight="1" x14ac:dyDescent="0.2">
      <c r="B127" s="28"/>
      <c r="C127" s="17" t="s">
        <v>158</v>
      </c>
      <c r="I127" s="86"/>
      <c r="L127" s="28"/>
    </row>
    <row r="128" spans="2:12" s="1" customFormat="1" ht="6.9" customHeight="1" x14ac:dyDescent="0.2">
      <c r="B128" s="28"/>
      <c r="I128" s="86"/>
      <c r="L128" s="28"/>
    </row>
    <row r="129" spans="2:65" s="1" customFormat="1" ht="12" customHeight="1" x14ac:dyDescent="0.2">
      <c r="B129" s="28"/>
      <c r="C129" s="23" t="s">
        <v>14</v>
      </c>
      <c r="I129" s="86"/>
      <c r="L129" s="28"/>
    </row>
    <row r="130" spans="2:65" s="1" customFormat="1" ht="16.5" customHeight="1" x14ac:dyDescent="0.2">
      <c r="B130" s="28"/>
      <c r="E130" s="216" t="str">
        <f>E7</f>
        <v>Zariadenie sociálnych služieb komunitného charakteru</v>
      </c>
      <c r="F130" s="217"/>
      <c r="G130" s="217"/>
      <c r="H130" s="217"/>
      <c r="I130" s="86"/>
      <c r="L130" s="28"/>
    </row>
    <row r="131" spans="2:65" s="1" customFormat="1" ht="12" customHeight="1" x14ac:dyDescent="0.2">
      <c r="B131" s="28"/>
      <c r="C131" s="23" t="s">
        <v>127</v>
      </c>
      <c r="I131" s="86"/>
      <c r="L131" s="28"/>
    </row>
    <row r="132" spans="2:65" s="1" customFormat="1" ht="16.5" customHeight="1" x14ac:dyDescent="0.2">
      <c r="B132" s="28"/>
      <c r="E132" s="190" t="str">
        <f>E9</f>
        <v>SO 01 - Hlavný objekt</v>
      </c>
      <c r="F132" s="215"/>
      <c r="G132" s="215"/>
      <c r="H132" s="215"/>
      <c r="I132" s="86"/>
      <c r="L132" s="28"/>
    </row>
    <row r="133" spans="2:65" s="1" customFormat="1" ht="6.9" customHeight="1" x14ac:dyDescent="0.2">
      <c r="B133" s="28"/>
      <c r="I133" s="86"/>
      <c r="L133" s="28"/>
    </row>
    <row r="134" spans="2:65" s="1" customFormat="1" ht="12" customHeight="1" x14ac:dyDescent="0.2">
      <c r="B134" s="28"/>
      <c r="C134" s="23" t="s">
        <v>18</v>
      </c>
      <c r="F134" s="21" t="str">
        <f>F12</f>
        <v>Katastrálne územie Klčov</v>
      </c>
      <c r="I134" s="87" t="s">
        <v>19</v>
      </c>
      <c r="J134" s="48" t="str">
        <f>IF(J12="","",J12)</f>
        <v>Vyplň údaj</v>
      </c>
      <c r="L134" s="28"/>
    </row>
    <row r="135" spans="2:65" s="1" customFormat="1" ht="6.9" customHeight="1" x14ac:dyDescent="0.2">
      <c r="B135" s="28"/>
      <c r="I135" s="86"/>
      <c r="L135" s="28"/>
    </row>
    <row r="136" spans="2:65" s="1" customFormat="1" ht="43.05" customHeight="1" x14ac:dyDescent="0.2">
      <c r="B136" s="28"/>
      <c r="C136" s="23" t="s">
        <v>20</v>
      </c>
      <c r="F136" s="21" t="str">
        <f>E15</f>
        <v>Alžbetin dom n.o.,Klčov 224, 053 02 Spišský Hrhov</v>
      </c>
      <c r="I136" s="87" t="s">
        <v>25</v>
      </c>
      <c r="J136" s="26" t="str">
        <f>E21</f>
        <v>RG Ateliér, s.r.o. Námestie Sv. Mikuláša 26, SL</v>
      </c>
      <c r="L136" s="28"/>
    </row>
    <row r="137" spans="2:65" s="1" customFormat="1" ht="15.15" customHeight="1" x14ac:dyDescent="0.2">
      <c r="B137" s="28"/>
      <c r="C137" s="23" t="s">
        <v>23</v>
      </c>
      <c r="F137" s="21" t="str">
        <f>IF(E18="","",E18)</f>
        <v>Vyplň údaj</v>
      </c>
      <c r="I137" s="87" t="s">
        <v>28</v>
      </c>
      <c r="J137" s="26" t="str">
        <f>E24</f>
        <v xml:space="preserve"> </v>
      </c>
      <c r="L137" s="28"/>
    </row>
    <row r="138" spans="2:65" s="1" customFormat="1" ht="10.35" customHeight="1" x14ac:dyDescent="0.2">
      <c r="B138" s="28"/>
      <c r="I138" s="86"/>
      <c r="L138" s="28"/>
    </row>
    <row r="139" spans="2:65" s="10" customFormat="1" ht="29.25" customHeight="1" x14ac:dyDescent="0.2">
      <c r="B139" s="123"/>
      <c r="C139" s="124" t="s">
        <v>159</v>
      </c>
      <c r="D139" s="125" t="s">
        <v>56</v>
      </c>
      <c r="E139" s="125" t="s">
        <v>52</v>
      </c>
      <c r="F139" s="125" t="s">
        <v>53</v>
      </c>
      <c r="G139" s="125" t="s">
        <v>160</v>
      </c>
      <c r="H139" s="125" t="s">
        <v>161</v>
      </c>
      <c r="I139" s="126" t="s">
        <v>162</v>
      </c>
      <c r="J139" s="127" t="s">
        <v>131</v>
      </c>
      <c r="K139" s="128" t="s">
        <v>163</v>
      </c>
      <c r="L139" s="123"/>
      <c r="M139" s="54" t="s">
        <v>1</v>
      </c>
      <c r="N139" s="55" t="s">
        <v>35</v>
      </c>
      <c r="O139" s="55" t="s">
        <v>164</v>
      </c>
      <c r="P139" s="55" t="s">
        <v>165</v>
      </c>
      <c r="Q139" s="55" t="s">
        <v>166</v>
      </c>
      <c r="R139" s="55" t="s">
        <v>167</v>
      </c>
      <c r="S139" s="55" t="s">
        <v>168</v>
      </c>
      <c r="T139" s="56" t="s">
        <v>169</v>
      </c>
    </row>
    <row r="140" spans="2:65" s="1" customFormat="1" ht="22.8" customHeight="1" x14ac:dyDescent="0.3">
      <c r="B140" s="28"/>
      <c r="C140" s="59" t="s">
        <v>132</v>
      </c>
      <c r="I140" s="86"/>
      <c r="J140" s="129">
        <f>BK140</f>
        <v>0</v>
      </c>
      <c r="L140" s="28"/>
      <c r="M140" s="57"/>
      <c r="N140" s="49"/>
      <c r="O140" s="49"/>
      <c r="P140" s="130">
        <f>P141+P245</f>
        <v>0</v>
      </c>
      <c r="Q140" s="49"/>
      <c r="R140" s="130">
        <f>R141+R245</f>
        <v>1710.7646957999998</v>
      </c>
      <c r="S140" s="49"/>
      <c r="T140" s="131">
        <f>T141+T245</f>
        <v>0</v>
      </c>
      <c r="AT140" s="13" t="s">
        <v>70</v>
      </c>
      <c r="AU140" s="13" t="s">
        <v>133</v>
      </c>
      <c r="BK140" s="132">
        <f>BK141+BK245</f>
        <v>0</v>
      </c>
    </row>
    <row r="141" spans="2:65" s="11" customFormat="1" ht="25.95" customHeight="1" x14ac:dyDescent="0.25">
      <c r="B141" s="133"/>
      <c r="D141" s="134" t="s">
        <v>70</v>
      </c>
      <c r="E141" s="135"/>
      <c r="F141" s="135" t="s">
        <v>171</v>
      </c>
      <c r="I141" s="136"/>
      <c r="J141" s="137">
        <f>BK141</f>
        <v>0</v>
      </c>
      <c r="L141" s="133"/>
      <c r="M141" s="138"/>
      <c r="P141" s="139">
        <f>P142+P152+P167+P189+P212+P215+P238+P243</f>
        <v>0</v>
      </c>
      <c r="R141" s="139">
        <f>R142+R152+R167+R189+R212+R215+R238+R243</f>
        <v>1567.3157368999998</v>
      </c>
      <c r="T141" s="140">
        <f>T142+T152+T167+T189+T212+T215+T238+T243</f>
        <v>0</v>
      </c>
      <c r="AR141" s="134" t="s">
        <v>79</v>
      </c>
      <c r="AT141" s="141" t="s">
        <v>70</v>
      </c>
      <c r="AU141" s="141" t="s">
        <v>71</v>
      </c>
      <c r="AY141" s="134" t="s">
        <v>172</v>
      </c>
      <c r="BK141" s="142">
        <f>BK142+BK152+BK167+BK189+BK212+BK215+BK238+BK243</f>
        <v>0</v>
      </c>
    </row>
    <row r="142" spans="2:65" s="11" customFormat="1" ht="22.8" customHeight="1" x14ac:dyDescent="0.25">
      <c r="B142" s="133"/>
      <c r="D142" s="134" t="s">
        <v>70</v>
      </c>
      <c r="E142" s="143"/>
      <c r="F142" s="143" t="s">
        <v>173</v>
      </c>
      <c r="I142" s="136"/>
      <c r="J142" s="144">
        <f>BK142</f>
        <v>0</v>
      </c>
      <c r="L142" s="133"/>
      <c r="M142" s="138"/>
      <c r="P142" s="139">
        <f>SUM(P143:P151)</f>
        <v>0</v>
      </c>
      <c r="R142" s="139">
        <f>SUM(R143:R151)</f>
        <v>0</v>
      </c>
      <c r="T142" s="140">
        <f>SUM(T143:T151)</f>
        <v>0</v>
      </c>
      <c r="AR142" s="134" t="s">
        <v>79</v>
      </c>
      <c r="AT142" s="141" t="s">
        <v>70</v>
      </c>
      <c r="AU142" s="141" t="s">
        <v>79</v>
      </c>
      <c r="AY142" s="134" t="s">
        <v>172</v>
      </c>
      <c r="BK142" s="142">
        <f>SUM(BK143:BK151)</f>
        <v>0</v>
      </c>
    </row>
    <row r="143" spans="2:65" s="1" customFormat="1" ht="24" customHeight="1" x14ac:dyDescent="0.2">
      <c r="B143" s="145"/>
      <c r="C143" s="146" t="s">
        <v>79</v>
      </c>
      <c r="D143" s="146" t="s">
        <v>174</v>
      </c>
      <c r="E143" s="147"/>
      <c r="F143" s="148" t="s">
        <v>175</v>
      </c>
      <c r="G143" s="149" t="s">
        <v>176</v>
      </c>
      <c r="H143" s="150">
        <v>177.24</v>
      </c>
      <c r="I143" s="151"/>
      <c r="J143" s="150">
        <f t="shared" ref="J143:J151" si="0">ROUND(I143*H143,2)</f>
        <v>0</v>
      </c>
      <c r="K143" s="152"/>
      <c r="L143" s="28"/>
      <c r="M143" s="153" t="s">
        <v>1</v>
      </c>
      <c r="N143" s="154" t="s">
        <v>37</v>
      </c>
      <c r="P143" s="155">
        <f t="shared" ref="P143:P151" si="1">O143*H143</f>
        <v>0</v>
      </c>
      <c r="Q143" s="155">
        <v>0</v>
      </c>
      <c r="R143" s="155">
        <f t="shared" ref="R143:R151" si="2">Q143*H143</f>
        <v>0</v>
      </c>
      <c r="S143" s="155">
        <v>0</v>
      </c>
      <c r="T143" s="156">
        <f t="shared" ref="T143:T151" si="3">S143*H143</f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ref="BE143:BE151" si="4">IF(N143="základná",J143,0)</f>
        <v>0</v>
      </c>
      <c r="BF143" s="158">
        <f t="shared" ref="BF143:BF151" si="5">IF(N143="znížená",J143,0)</f>
        <v>0</v>
      </c>
      <c r="BG143" s="158">
        <f t="shared" ref="BG143:BG151" si="6">IF(N143="zákl. prenesená",J143,0)</f>
        <v>0</v>
      </c>
      <c r="BH143" s="158">
        <f t="shared" ref="BH143:BH151" si="7">IF(N143="zníž. prenesená",J143,0)</f>
        <v>0</v>
      </c>
      <c r="BI143" s="158">
        <f t="shared" ref="BI143:BI151" si="8">IF(N143="nulová",J143,0)</f>
        <v>0</v>
      </c>
      <c r="BJ143" s="13" t="s">
        <v>178</v>
      </c>
      <c r="BK143" s="158">
        <f t="shared" ref="BK143:BK151" si="9">ROUND(I143*H143,2)</f>
        <v>0</v>
      </c>
      <c r="BL143" s="13" t="s">
        <v>177</v>
      </c>
      <c r="BM143" s="157" t="s">
        <v>179</v>
      </c>
    </row>
    <row r="144" spans="2:65" s="1" customFormat="1" ht="16.5" customHeight="1" x14ac:dyDescent="0.2">
      <c r="B144" s="145"/>
      <c r="C144" s="146" t="s">
        <v>180</v>
      </c>
      <c r="D144" s="146" t="s">
        <v>174</v>
      </c>
      <c r="E144" s="147"/>
      <c r="F144" s="148" t="s">
        <v>181</v>
      </c>
      <c r="G144" s="149" t="s">
        <v>176</v>
      </c>
      <c r="H144" s="150">
        <v>278.98</v>
      </c>
      <c r="I144" s="151"/>
      <c r="J144" s="150">
        <f t="shared" si="0"/>
        <v>0</v>
      </c>
      <c r="K144" s="152"/>
      <c r="L144" s="28"/>
      <c r="M144" s="153" t="s">
        <v>1</v>
      </c>
      <c r="N144" s="154" t="s">
        <v>37</v>
      </c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177</v>
      </c>
      <c r="AT144" s="157" t="s">
        <v>174</v>
      </c>
      <c r="AU144" s="157" t="s">
        <v>178</v>
      </c>
      <c r="AY144" s="13" t="s">
        <v>172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178</v>
      </c>
      <c r="BK144" s="158">
        <f t="shared" si="9"/>
        <v>0</v>
      </c>
      <c r="BL144" s="13" t="s">
        <v>177</v>
      </c>
      <c r="BM144" s="157" t="s">
        <v>182</v>
      </c>
    </row>
    <row r="145" spans="2:65" s="1" customFormat="1" ht="36" customHeight="1" x14ac:dyDescent="0.2">
      <c r="B145" s="145"/>
      <c r="C145" s="146" t="s">
        <v>183</v>
      </c>
      <c r="D145" s="146" t="s">
        <v>174</v>
      </c>
      <c r="E145" s="147"/>
      <c r="F145" s="148" t="s">
        <v>184</v>
      </c>
      <c r="G145" s="149" t="s">
        <v>176</v>
      </c>
      <c r="H145" s="150">
        <v>278.98</v>
      </c>
      <c r="I145" s="151"/>
      <c r="J145" s="150">
        <f t="shared" si="0"/>
        <v>0</v>
      </c>
      <c r="K145" s="152"/>
      <c r="L145" s="28"/>
      <c r="M145" s="153" t="s">
        <v>1</v>
      </c>
      <c r="N145" s="154" t="s">
        <v>37</v>
      </c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178</v>
      </c>
      <c r="BK145" s="158">
        <f t="shared" si="9"/>
        <v>0</v>
      </c>
      <c r="BL145" s="13" t="s">
        <v>177</v>
      </c>
      <c r="BM145" s="157" t="s">
        <v>185</v>
      </c>
    </row>
    <row r="146" spans="2:65" s="1" customFormat="1" ht="16.5" customHeight="1" x14ac:dyDescent="0.2">
      <c r="B146" s="145"/>
      <c r="C146" s="146" t="s">
        <v>186</v>
      </c>
      <c r="D146" s="146" t="s">
        <v>174</v>
      </c>
      <c r="E146" s="147"/>
      <c r="F146" s="148" t="s">
        <v>187</v>
      </c>
      <c r="G146" s="149" t="s">
        <v>176</v>
      </c>
      <c r="H146" s="150">
        <v>41.22</v>
      </c>
      <c r="I146" s="151"/>
      <c r="J146" s="150">
        <f t="shared" si="0"/>
        <v>0</v>
      </c>
      <c r="K146" s="152"/>
      <c r="L146" s="28"/>
      <c r="M146" s="153" t="s">
        <v>1</v>
      </c>
      <c r="N146" s="154" t="s">
        <v>37</v>
      </c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177</v>
      </c>
      <c r="AT146" s="157" t="s">
        <v>174</v>
      </c>
      <c r="AU146" s="157" t="s">
        <v>178</v>
      </c>
      <c r="AY146" s="13" t="s">
        <v>172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178</v>
      </c>
      <c r="BK146" s="158">
        <f t="shared" si="9"/>
        <v>0</v>
      </c>
      <c r="BL146" s="13" t="s">
        <v>177</v>
      </c>
      <c r="BM146" s="157" t="s">
        <v>188</v>
      </c>
    </row>
    <row r="147" spans="2:65" s="1" customFormat="1" ht="24" customHeight="1" x14ac:dyDescent="0.2">
      <c r="B147" s="145"/>
      <c r="C147" s="146" t="s">
        <v>189</v>
      </c>
      <c r="D147" s="146" t="s">
        <v>174</v>
      </c>
      <c r="E147" s="147"/>
      <c r="F147" s="148" t="s">
        <v>190</v>
      </c>
      <c r="G147" s="149" t="s">
        <v>176</v>
      </c>
      <c r="H147" s="150">
        <v>41.22</v>
      </c>
      <c r="I147" s="151"/>
      <c r="J147" s="150">
        <f t="shared" si="0"/>
        <v>0</v>
      </c>
      <c r="K147" s="152"/>
      <c r="L147" s="28"/>
      <c r="M147" s="153" t="s">
        <v>1</v>
      </c>
      <c r="N147" s="154" t="s">
        <v>37</v>
      </c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178</v>
      </c>
      <c r="BK147" s="158">
        <f t="shared" si="9"/>
        <v>0</v>
      </c>
      <c r="BL147" s="13" t="s">
        <v>177</v>
      </c>
      <c r="BM147" s="157" t="s">
        <v>191</v>
      </c>
    </row>
    <row r="148" spans="2:65" s="1" customFormat="1" ht="16.5" customHeight="1" x14ac:dyDescent="0.2">
      <c r="B148" s="145"/>
      <c r="C148" s="146" t="s">
        <v>192</v>
      </c>
      <c r="D148" s="146" t="s">
        <v>174</v>
      </c>
      <c r="E148" s="147"/>
      <c r="F148" s="148" t="s">
        <v>193</v>
      </c>
      <c r="G148" s="149" t="s">
        <v>176</v>
      </c>
      <c r="H148" s="150">
        <v>31.98</v>
      </c>
      <c r="I148" s="151"/>
      <c r="J148" s="150">
        <f t="shared" si="0"/>
        <v>0</v>
      </c>
      <c r="K148" s="152"/>
      <c r="L148" s="28"/>
      <c r="M148" s="153" t="s">
        <v>1</v>
      </c>
      <c r="N148" s="154" t="s">
        <v>37</v>
      </c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178</v>
      </c>
      <c r="BK148" s="158">
        <f t="shared" si="9"/>
        <v>0</v>
      </c>
      <c r="BL148" s="13" t="s">
        <v>177</v>
      </c>
      <c r="BM148" s="157" t="s">
        <v>194</v>
      </c>
    </row>
    <row r="149" spans="2:65" s="1" customFormat="1" ht="36" customHeight="1" x14ac:dyDescent="0.2">
      <c r="B149" s="145"/>
      <c r="C149" s="146" t="s">
        <v>195</v>
      </c>
      <c r="D149" s="146" t="s">
        <v>174</v>
      </c>
      <c r="E149" s="147"/>
      <c r="F149" s="148" t="s">
        <v>196</v>
      </c>
      <c r="G149" s="149" t="s">
        <v>176</v>
      </c>
      <c r="H149" s="150">
        <v>352.18</v>
      </c>
      <c r="I149" s="151"/>
      <c r="J149" s="150">
        <f t="shared" si="0"/>
        <v>0</v>
      </c>
      <c r="K149" s="152"/>
      <c r="L149" s="28"/>
      <c r="M149" s="153" t="s">
        <v>1</v>
      </c>
      <c r="N149" s="154" t="s">
        <v>37</v>
      </c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177</v>
      </c>
      <c r="AT149" s="157" t="s">
        <v>174</v>
      </c>
      <c r="AU149" s="157" t="s">
        <v>178</v>
      </c>
      <c r="AY149" s="13" t="s">
        <v>172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178</v>
      </c>
      <c r="BK149" s="158">
        <f t="shared" si="9"/>
        <v>0</v>
      </c>
      <c r="BL149" s="13" t="s">
        <v>177</v>
      </c>
      <c r="BM149" s="157" t="s">
        <v>197</v>
      </c>
    </row>
    <row r="150" spans="2:65" s="1" customFormat="1" ht="24" customHeight="1" x14ac:dyDescent="0.2">
      <c r="B150" s="145"/>
      <c r="C150" s="146" t="s">
        <v>198</v>
      </c>
      <c r="D150" s="146" t="s">
        <v>174</v>
      </c>
      <c r="E150" s="147"/>
      <c r="F150" s="148" t="s">
        <v>199</v>
      </c>
      <c r="G150" s="149" t="s">
        <v>176</v>
      </c>
      <c r="H150" s="150">
        <v>352.18</v>
      </c>
      <c r="I150" s="151"/>
      <c r="J150" s="150">
        <f t="shared" si="0"/>
        <v>0</v>
      </c>
      <c r="K150" s="152"/>
      <c r="L150" s="28"/>
      <c r="M150" s="153" t="s">
        <v>1</v>
      </c>
      <c r="N150" s="154" t="s">
        <v>37</v>
      </c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177</v>
      </c>
      <c r="AT150" s="157" t="s">
        <v>174</v>
      </c>
      <c r="AU150" s="157" t="s">
        <v>178</v>
      </c>
      <c r="AY150" s="13" t="s">
        <v>172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178</v>
      </c>
      <c r="BK150" s="158">
        <f t="shared" si="9"/>
        <v>0</v>
      </c>
      <c r="BL150" s="13" t="s">
        <v>177</v>
      </c>
      <c r="BM150" s="157" t="s">
        <v>200</v>
      </c>
    </row>
    <row r="151" spans="2:65" s="1" customFormat="1" ht="36" customHeight="1" x14ac:dyDescent="0.2">
      <c r="B151" s="145"/>
      <c r="C151" s="146" t="s">
        <v>201</v>
      </c>
      <c r="D151" s="146" t="s">
        <v>174</v>
      </c>
      <c r="E151" s="147"/>
      <c r="F151" s="148" t="s">
        <v>202</v>
      </c>
      <c r="G151" s="149" t="s">
        <v>176</v>
      </c>
      <c r="H151" s="150">
        <v>352.18</v>
      </c>
      <c r="I151" s="151"/>
      <c r="J151" s="150">
        <f t="shared" si="0"/>
        <v>0</v>
      </c>
      <c r="K151" s="152"/>
      <c r="L151" s="28"/>
      <c r="M151" s="153" t="s">
        <v>1</v>
      </c>
      <c r="N151" s="154" t="s">
        <v>37</v>
      </c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177</v>
      </c>
      <c r="AT151" s="157" t="s">
        <v>174</v>
      </c>
      <c r="AU151" s="157" t="s">
        <v>178</v>
      </c>
      <c r="AY151" s="13" t="s">
        <v>172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178</v>
      </c>
      <c r="BK151" s="158">
        <f t="shared" si="9"/>
        <v>0</v>
      </c>
      <c r="BL151" s="13" t="s">
        <v>177</v>
      </c>
      <c r="BM151" s="157" t="s">
        <v>203</v>
      </c>
    </row>
    <row r="152" spans="2:65" s="11" customFormat="1" ht="22.8" customHeight="1" x14ac:dyDescent="0.25">
      <c r="B152" s="133"/>
      <c r="D152" s="134" t="s">
        <v>70</v>
      </c>
      <c r="E152" s="143"/>
      <c r="F152" s="143" t="s">
        <v>204</v>
      </c>
      <c r="I152" s="136"/>
      <c r="J152" s="144">
        <f>BK152</f>
        <v>0</v>
      </c>
      <c r="L152" s="133"/>
      <c r="M152" s="138"/>
      <c r="P152" s="139">
        <f>SUM(P153:P166)</f>
        <v>0</v>
      </c>
      <c r="R152" s="139">
        <f>SUM(R153:R166)</f>
        <v>507.28935229999985</v>
      </c>
      <c r="T152" s="140">
        <f>SUM(T153:T166)</f>
        <v>0</v>
      </c>
      <c r="AR152" s="134" t="s">
        <v>79</v>
      </c>
      <c r="AT152" s="141" t="s">
        <v>70</v>
      </c>
      <c r="AU152" s="141" t="s">
        <v>79</v>
      </c>
      <c r="AY152" s="134" t="s">
        <v>172</v>
      </c>
      <c r="BK152" s="142">
        <f>SUM(BK153:BK166)</f>
        <v>0</v>
      </c>
    </row>
    <row r="153" spans="2:65" s="1" customFormat="1" ht="24" customHeight="1" x14ac:dyDescent="0.2">
      <c r="B153" s="145"/>
      <c r="C153" s="146" t="s">
        <v>205</v>
      </c>
      <c r="D153" s="146" t="s">
        <v>174</v>
      </c>
      <c r="E153" s="147"/>
      <c r="F153" s="148" t="s">
        <v>206</v>
      </c>
      <c r="G153" s="149" t="s">
        <v>207</v>
      </c>
      <c r="H153" s="150">
        <v>446.91</v>
      </c>
      <c r="I153" s="151"/>
      <c r="J153" s="150">
        <f t="shared" ref="J153:J166" si="10">ROUND(I153*H153,2)</f>
        <v>0</v>
      </c>
      <c r="K153" s="152"/>
      <c r="L153" s="28"/>
      <c r="M153" s="153" t="s">
        <v>1</v>
      </c>
      <c r="N153" s="154" t="s">
        <v>37</v>
      </c>
      <c r="P153" s="155">
        <f t="shared" ref="P153:P166" si="11">O153*H153</f>
        <v>0</v>
      </c>
      <c r="Q153" s="155">
        <v>0</v>
      </c>
      <c r="R153" s="155">
        <f t="shared" ref="R153:R166" si="12">Q153*H153</f>
        <v>0</v>
      </c>
      <c r="S153" s="155">
        <v>0</v>
      </c>
      <c r="T153" s="156">
        <f t="shared" ref="T153:T166" si="13">S153*H153</f>
        <v>0</v>
      </c>
      <c r="AR153" s="157" t="s">
        <v>177</v>
      </c>
      <c r="AT153" s="157" t="s">
        <v>174</v>
      </c>
      <c r="AU153" s="157" t="s">
        <v>178</v>
      </c>
      <c r="AY153" s="13" t="s">
        <v>172</v>
      </c>
      <c r="BE153" s="158">
        <f t="shared" ref="BE153:BE166" si="14">IF(N153="základná",J153,0)</f>
        <v>0</v>
      </c>
      <c r="BF153" s="158">
        <f t="shared" ref="BF153:BF166" si="15">IF(N153="znížená",J153,0)</f>
        <v>0</v>
      </c>
      <c r="BG153" s="158">
        <f t="shared" ref="BG153:BG166" si="16">IF(N153="zákl. prenesená",J153,0)</f>
        <v>0</v>
      </c>
      <c r="BH153" s="158">
        <f t="shared" ref="BH153:BH166" si="17">IF(N153="zníž. prenesená",J153,0)</f>
        <v>0</v>
      </c>
      <c r="BI153" s="158">
        <f t="shared" ref="BI153:BI166" si="18">IF(N153="nulová",J153,0)</f>
        <v>0</v>
      </c>
      <c r="BJ153" s="13" t="s">
        <v>178</v>
      </c>
      <c r="BK153" s="158">
        <f t="shared" ref="BK153:BK166" si="19">ROUND(I153*H153,2)</f>
        <v>0</v>
      </c>
      <c r="BL153" s="13" t="s">
        <v>177</v>
      </c>
      <c r="BM153" s="157" t="s">
        <v>208</v>
      </c>
    </row>
    <row r="154" spans="2:65" s="1" customFormat="1" ht="24" customHeight="1" x14ac:dyDescent="0.2">
      <c r="B154" s="145"/>
      <c r="C154" s="146" t="s">
        <v>209</v>
      </c>
      <c r="D154" s="146" t="s">
        <v>174</v>
      </c>
      <c r="E154" s="147"/>
      <c r="F154" s="148" t="s">
        <v>210</v>
      </c>
      <c r="G154" s="149" t="s">
        <v>176</v>
      </c>
      <c r="H154" s="150">
        <v>42.76</v>
      </c>
      <c r="I154" s="151"/>
      <c r="J154" s="150">
        <f t="shared" si="10"/>
        <v>0</v>
      </c>
      <c r="K154" s="152"/>
      <c r="L154" s="28"/>
      <c r="M154" s="153" t="s">
        <v>1</v>
      </c>
      <c r="N154" s="154" t="s">
        <v>37</v>
      </c>
      <c r="P154" s="155">
        <f t="shared" si="11"/>
        <v>0</v>
      </c>
      <c r="Q154" s="155">
        <v>2.0659999999999998</v>
      </c>
      <c r="R154" s="155">
        <f t="shared" si="12"/>
        <v>88.342159999999993</v>
      </c>
      <c r="S154" s="155">
        <v>0</v>
      </c>
      <c r="T154" s="156">
        <f t="shared" si="13"/>
        <v>0</v>
      </c>
      <c r="AR154" s="157" t="s">
        <v>177</v>
      </c>
      <c r="AT154" s="157" t="s">
        <v>174</v>
      </c>
      <c r="AU154" s="157" t="s">
        <v>178</v>
      </c>
      <c r="AY154" s="13" t="s">
        <v>172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178</v>
      </c>
      <c r="BK154" s="158">
        <f t="shared" si="19"/>
        <v>0</v>
      </c>
      <c r="BL154" s="13" t="s">
        <v>177</v>
      </c>
      <c r="BM154" s="157" t="s">
        <v>211</v>
      </c>
    </row>
    <row r="155" spans="2:65" s="1" customFormat="1" ht="24" customHeight="1" x14ac:dyDescent="0.2">
      <c r="B155" s="145"/>
      <c r="C155" s="146" t="s">
        <v>212</v>
      </c>
      <c r="D155" s="146" t="s">
        <v>174</v>
      </c>
      <c r="E155" s="147"/>
      <c r="F155" s="148" t="s">
        <v>213</v>
      </c>
      <c r="G155" s="149" t="s">
        <v>176</v>
      </c>
      <c r="H155" s="150">
        <v>72.599999999999994</v>
      </c>
      <c r="I155" s="151"/>
      <c r="J155" s="150">
        <f t="shared" si="10"/>
        <v>0</v>
      </c>
      <c r="K155" s="152"/>
      <c r="L155" s="28"/>
      <c r="M155" s="153" t="s">
        <v>1</v>
      </c>
      <c r="N155" s="154" t="s">
        <v>37</v>
      </c>
      <c r="P155" s="155">
        <f t="shared" si="11"/>
        <v>0</v>
      </c>
      <c r="Q155" s="155">
        <v>2.2151299999999998</v>
      </c>
      <c r="R155" s="155">
        <f t="shared" si="12"/>
        <v>160.81843799999999</v>
      </c>
      <c r="S155" s="155">
        <v>0</v>
      </c>
      <c r="T155" s="156">
        <f t="shared" si="13"/>
        <v>0</v>
      </c>
      <c r="AR155" s="157" t="s">
        <v>177</v>
      </c>
      <c r="AT155" s="157" t="s">
        <v>174</v>
      </c>
      <c r="AU155" s="157" t="s">
        <v>178</v>
      </c>
      <c r="AY155" s="13" t="s">
        <v>172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178</v>
      </c>
      <c r="BK155" s="158">
        <f t="shared" si="19"/>
        <v>0</v>
      </c>
      <c r="BL155" s="13" t="s">
        <v>177</v>
      </c>
      <c r="BM155" s="157" t="s">
        <v>214</v>
      </c>
    </row>
    <row r="156" spans="2:65" s="1" customFormat="1" ht="24" customHeight="1" x14ac:dyDescent="0.2">
      <c r="B156" s="145"/>
      <c r="C156" s="146" t="s">
        <v>108</v>
      </c>
      <c r="D156" s="146" t="s">
        <v>174</v>
      </c>
      <c r="E156" s="147"/>
      <c r="F156" s="148" t="s">
        <v>215</v>
      </c>
      <c r="G156" s="149" t="s">
        <v>176</v>
      </c>
      <c r="H156" s="150">
        <v>2.08</v>
      </c>
      <c r="I156" s="151"/>
      <c r="J156" s="150">
        <f t="shared" si="10"/>
        <v>0</v>
      </c>
      <c r="K156" s="152"/>
      <c r="L156" s="28"/>
      <c r="M156" s="153" t="s">
        <v>1</v>
      </c>
      <c r="N156" s="154" t="s">
        <v>37</v>
      </c>
      <c r="P156" s="155">
        <f t="shared" si="11"/>
        <v>0</v>
      </c>
      <c r="Q156" s="155">
        <v>2.4157199999999999</v>
      </c>
      <c r="R156" s="155">
        <f t="shared" si="12"/>
        <v>5.0246975999999997</v>
      </c>
      <c r="S156" s="155">
        <v>0</v>
      </c>
      <c r="T156" s="156">
        <f t="shared" si="13"/>
        <v>0</v>
      </c>
      <c r="AR156" s="157" t="s">
        <v>177</v>
      </c>
      <c r="AT156" s="157" t="s">
        <v>174</v>
      </c>
      <c r="AU156" s="157" t="s">
        <v>178</v>
      </c>
      <c r="AY156" s="13" t="s">
        <v>172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178</v>
      </c>
      <c r="BK156" s="158">
        <f t="shared" si="19"/>
        <v>0</v>
      </c>
      <c r="BL156" s="13" t="s">
        <v>177</v>
      </c>
      <c r="BM156" s="157" t="s">
        <v>216</v>
      </c>
    </row>
    <row r="157" spans="2:65" s="1" customFormat="1" ht="24" customHeight="1" x14ac:dyDescent="0.2">
      <c r="B157" s="145"/>
      <c r="C157" s="146" t="s">
        <v>217</v>
      </c>
      <c r="D157" s="146" t="s">
        <v>174</v>
      </c>
      <c r="E157" s="147"/>
      <c r="F157" s="148" t="s">
        <v>218</v>
      </c>
      <c r="G157" s="149" t="s">
        <v>207</v>
      </c>
      <c r="H157" s="150">
        <v>20.39</v>
      </c>
      <c r="I157" s="151"/>
      <c r="J157" s="150">
        <f t="shared" si="10"/>
        <v>0</v>
      </c>
      <c r="K157" s="152"/>
      <c r="L157" s="28"/>
      <c r="M157" s="153" t="s">
        <v>1</v>
      </c>
      <c r="N157" s="154" t="s">
        <v>37</v>
      </c>
      <c r="P157" s="155">
        <f t="shared" si="11"/>
        <v>0</v>
      </c>
      <c r="Q157" s="155">
        <v>4.0699999999999998E-3</v>
      </c>
      <c r="R157" s="155">
        <f t="shared" si="12"/>
        <v>8.29873E-2</v>
      </c>
      <c r="S157" s="155">
        <v>0</v>
      </c>
      <c r="T157" s="156">
        <f t="shared" si="13"/>
        <v>0</v>
      </c>
      <c r="AR157" s="157" t="s">
        <v>177</v>
      </c>
      <c r="AT157" s="157" t="s">
        <v>174</v>
      </c>
      <c r="AU157" s="157" t="s">
        <v>178</v>
      </c>
      <c r="AY157" s="13" t="s">
        <v>172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178</v>
      </c>
      <c r="BK157" s="158">
        <f t="shared" si="19"/>
        <v>0</v>
      </c>
      <c r="BL157" s="13" t="s">
        <v>177</v>
      </c>
      <c r="BM157" s="157" t="s">
        <v>219</v>
      </c>
    </row>
    <row r="158" spans="2:65" s="1" customFormat="1" ht="24" customHeight="1" x14ac:dyDescent="0.2">
      <c r="B158" s="145"/>
      <c r="C158" s="146" t="s">
        <v>220</v>
      </c>
      <c r="D158" s="146" t="s">
        <v>174</v>
      </c>
      <c r="E158" s="147"/>
      <c r="F158" s="148" t="s">
        <v>221</v>
      </c>
      <c r="G158" s="149" t="s">
        <v>207</v>
      </c>
      <c r="H158" s="150">
        <v>20.39</v>
      </c>
      <c r="I158" s="151"/>
      <c r="J158" s="150">
        <f t="shared" si="10"/>
        <v>0</v>
      </c>
      <c r="K158" s="152"/>
      <c r="L158" s="28"/>
      <c r="M158" s="153" t="s">
        <v>1</v>
      </c>
      <c r="N158" s="154" t="s">
        <v>37</v>
      </c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AR158" s="157" t="s">
        <v>177</v>
      </c>
      <c r="AT158" s="157" t="s">
        <v>174</v>
      </c>
      <c r="AU158" s="157" t="s">
        <v>178</v>
      </c>
      <c r="AY158" s="13" t="s">
        <v>172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178</v>
      </c>
      <c r="BK158" s="158">
        <f t="shared" si="19"/>
        <v>0</v>
      </c>
      <c r="BL158" s="13" t="s">
        <v>177</v>
      </c>
      <c r="BM158" s="157" t="s">
        <v>222</v>
      </c>
    </row>
    <row r="159" spans="2:65" s="1" customFormat="1" ht="24" customHeight="1" x14ac:dyDescent="0.2">
      <c r="B159" s="145"/>
      <c r="C159" s="146" t="s">
        <v>223</v>
      </c>
      <c r="D159" s="146" t="s">
        <v>174</v>
      </c>
      <c r="E159" s="147"/>
      <c r="F159" s="148" t="s">
        <v>224</v>
      </c>
      <c r="G159" s="149" t="s">
        <v>207</v>
      </c>
      <c r="H159" s="150">
        <v>895.06</v>
      </c>
      <c r="I159" s="151"/>
      <c r="J159" s="150">
        <f t="shared" si="10"/>
        <v>0</v>
      </c>
      <c r="K159" s="152"/>
      <c r="L159" s="28"/>
      <c r="M159" s="153" t="s">
        <v>1</v>
      </c>
      <c r="N159" s="154" t="s">
        <v>37</v>
      </c>
      <c r="P159" s="155">
        <f t="shared" si="11"/>
        <v>0</v>
      </c>
      <c r="Q159" s="155">
        <v>6.2700000000000004E-3</v>
      </c>
      <c r="R159" s="155">
        <f t="shared" si="12"/>
        <v>5.6120261999999999</v>
      </c>
      <c r="S159" s="155">
        <v>0</v>
      </c>
      <c r="T159" s="156">
        <f t="shared" si="13"/>
        <v>0</v>
      </c>
      <c r="AR159" s="157" t="s">
        <v>177</v>
      </c>
      <c r="AT159" s="157" t="s">
        <v>174</v>
      </c>
      <c r="AU159" s="157" t="s">
        <v>178</v>
      </c>
      <c r="AY159" s="13" t="s">
        <v>172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178</v>
      </c>
      <c r="BK159" s="158">
        <f t="shared" si="19"/>
        <v>0</v>
      </c>
      <c r="BL159" s="13" t="s">
        <v>177</v>
      </c>
      <c r="BM159" s="157" t="s">
        <v>225</v>
      </c>
    </row>
    <row r="160" spans="2:65" s="1" customFormat="1" ht="24" customHeight="1" x14ac:dyDescent="0.2">
      <c r="B160" s="145"/>
      <c r="C160" s="146" t="s">
        <v>226</v>
      </c>
      <c r="D160" s="146" t="s">
        <v>174</v>
      </c>
      <c r="E160" s="147"/>
      <c r="F160" s="148" t="s">
        <v>227</v>
      </c>
      <c r="G160" s="149" t="s">
        <v>176</v>
      </c>
      <c r="H160" s="150">
        <v>1.72</v>
      </c>
      <c r="I160" s="151"/>
      <c r="J160" s="150">
        <f t="shared" si="10"/>
        <v>0</v>
      </c>
      <c r="K160" s="152"/>
      <c r="L160" s="28"/>
      <c r="M160" s="153" t="s">
        <v>1</v>
      </c>
      <c r="N160" s="154" t="s">
        <v>37</v>
      </c>
      <c r="P160" s="155">
        <f t="shared" si="11"/>
        <v>0</v>
      </c>
      <c r="Q160" s="155">
        <v>2.16499</v>
      </c>
      <c r="R160" s="155">
        <f t="shared" si="12"/>
        <v>3.7237827999999999</v>
      </c>
      <c r="S160" s="155">
        <v>0</v>
      </c>
      <c r="T160" s="156">
        <f t="shared" si="13"/>
        <v>0</v>
      </c>
      <c r="AR160" s="157" t="s">
        <v>177</v>
      </c>
      <c r="AT160" s="157" t="s">
        <v>174</v>
      </c>
      <c r="AU160" s="157" t="s">
        <v>178</v>
      </c>
      <c r="AY160" s="13" t="s">
        <v>172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178</v>
      </c>
      <c r="BK160" s="158">
        <f t="shared" si="19"/>
        <v>0</v>
      </c>
      <c r="BL160" s="13" t="s">
        <v>177</v>
      </c>
      <c r="BM160" s="157" t="s">
        <v>228</v>
      </c>
    </row>
    <row r="161" spans="2:65" s="1" customFormat="1" ht="24" customHeight="1" x14ac:dyDescent="0.2">
      <c r="B161" s="145"/>
      <c r="C161" s="146" t="s">
        <v>120</v>
      </c>
      <c r="D161" s="146" t="s">
        <v>174</v>
      </c>
      <c r="E161" s="147"/>
      <c r="F161" s="148" t="s">
        <v>229</v>
      </c>
      <c r="G161" s="149" t="s">
        <v>176</v>
      </c>
      <c r="H161" s="150">
        <v>5.9</v>
      </c>
      <c r="I161" s="151"/>
      <c r="J161" s="150">
        <f t="shared" si="10"/>
        <v>0</v>
      </c>
      <c r="K161" s="152"/>
      <c r="L161" s="28"/>
      <c r="M161" s="153" t="s">
        <v>1</v>
      </c>
      <c r="N161" s="154" t="s">
        <v>37</v>
      </c>
      <c r="P161" s="155">
        <f t="shared" si="11"/>
        <v>0</v>
      </c>
      <c r="Q161" s="155">
        <v>2.1286399999999999</v>
      </c>
      <c r="R161" s="155">
        <f t="shared" si="12"/>
        <v>12.558975999999999</v>
      </c>
      <c r="S161" s="155">
        <v>0</v>
      </c>
      <c r="T161" s="156">
        <f t="shared" si="13"/>
        <v>0</v>
      </c>
      <c r="AR161" s="157" t="s">
        <v>177</v>
      </c>
      <c r="AT161" s="157" t="s">
        <v>174</v>
      </c>
      <c r="AU161" s="157" t="s">
        <v>178</v>
      </c>
      <c r="AY161" s="13" t="s">
        <v>172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178</v>
      </c>
      <c r="BK161" s="158">
        <f t="shared" si="19"/>
        <v>0</v>
      </c>
      <c r="BL161" s="13" t="s">
        <v>177</v>
      </c>
      <c r="BM161" s="157" t="s">
        <v>230</v>
      </c>
    </row>
    <row r="162" spans="2:65" s="1" customFormat="1" ht="24" customHeight="1" x14ac:dyDescent="0.2">
      <c r="B162" s="145"/>
      <c r="C162" s="146" t="s">
        <v>114</v>
      </c>
      <c r="D162" s="146" t="s">
        <v>174</v>
      </c>
      <c r="E162" s="147"/>
      <c r="F162" s="148" t="s">
        <v>231</v>
      </c>
      <c r="G162" s="149" t="s">
        <v>176</v>
      </c>
      <c r="H162" s="150">
        <v>23.3</v>
      </c>
      <c r="I162" s="151"/>
      <c r="J162" s="150">
        <f t="shared" si="10"/>
        <v>0</v>
      </c>
      <c r="K162" s="152"/>
      <c r="L162" s="28"/>
      <c r="M162" s="153" t="s">
        <v>1</v>
      </c>
      <c r="N162" s="154" t="s">
        <v>37</v>
      </c>
      <c r="P162" s="155">
        <f t="shared" si="11"/>
        <v>0</v>
      </c>
      <c r="Q162" s="155">
        <v>2.1170900000000001</v>
      </c>
      <c r="R162" s="155">
        <f t="shared" si="12"/>
        <v>49.328197000000003</v>
      </c>
      <c r="S162" s="155">
        <v>0</v>
      </c>
      <c r="T162" s="156">
        <f t="shared" si="13"/>
        <v>0</v>
      </c>
      <c r="AR162" s="157" t="s">
        <v>177</v>
      </c>
      <c r="AT162" s="157" t="s">
        <v>174</v>
      </c>
      <c r="AU162" s="157" t="s">
        <v>178</v>
      </c>
      <c r="AY162" s="13" t="s">
        <v>172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3" t="s">
        <v>178</v>
      </c>
      <c r="BK162" s="158">
        <f t="shared" si="19"/>
        <v>0</v>
      </c>
      <c r="BL162" s="13" t="s">
        <v>177</v>
      </c>
      <c r="BM162" s="157" t="s">
        <v>232</v>
      </c>
    </row>
    <row r="163" spans="2:65" s="1" customFormat="1" ht="24" customHeight="1" x14ac:dyDescent="0.2">
      <c r="B163" s="145"/>
      <c r="C163" s="146" t="s">
        <v>233</v>
      </c>
      <c r="D163" s="146" t="s">
        <v>174</v>
      </c>
      <c r="E163" s="147"/>
      <c r="F163" s="148" t="s">
        <v>234</v>
      </c>
      <c r="G163" s="149" t="s">
        <v>176</v>
      </c>
      <c r="H163" s="150">
        <v>79.66</v>
      </c>
      <c r="I163" s="151"/>
      <c r="J163" s="150">
        <f t="shared" si="10"/>
        <v>0</v>
      </c>
      <c r="K163" s="152"/>
      <c r="L163" s="28"/>
      <c r="M163" s="153" t="s">
        <v>1</v>
      </c>
      <c r="N163" s="154" t="s">
        <v>37</v>
      </c>
      <c r="P163" s="155">
        <f t="shared" si="11"/>
        <v>0</v>
      </c>
      <c r="Q163" s="155">
        <v>2.2151299999999998</v>
      </c>
      <c r="R163" s="155">
        <f t="shared" si="12"/>
        <v>176.45725579999998</v>
      </c>
      <c r="S163" s="155">
        <v>0</v>
      </c>
      <c r="T163" s="156">
        <f t="shared" si="13"/>
        <v>0</v>
      </c>
      <c r="AR163" s="157" t="s">
        <v>177</v>
      </c>
      <c r="AT163" s="157" t="s">
        <v>174</v>
      </c>
      <c r="AU163" s="157" t="s">
        <v>178</v>
      </c>
      <c r="AY163" s="13" t="s">
        <v>172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3" t="s">
        <v>178</v>
      </c>
      <c r="BK163" s="158">
        <f t="shared" si="19"/>
        <v>0</v>
      </c>
      <c r="BL163" s="13" t="s">
        <v>177</v>
      </c>
      <c r="BM163" s="157" t="s">
        <v>235</v>
      </c>
    </row>
    <row r="164" spans="2:65" s="1" customFormat="1" ht="16.5" customHeight="1" x14ac:dyDescent="0.2">
      <c r="B164" s="145"/>
      <c r="C164" s="146" t="s">
        <v>236</v>
      </c>
      <c r="D164" s="146" t="s">
        <v>174</v>
      </c>
      <c r="E164" s="147"/>
      <c r="F164" s="148" t="s">
        <v>237</v>
      </c>
      <c r="G164" s="149" t="s">
        <v>238</v>
      </c>
      <c r="H164" s="150">
        <v>5.2</v>
      </c>
      <c r="I164" s="151"/>
      <c r="J164" s="150">
        <f t="shared" si="10"/>
        <v>0</v>
      </c>
      <c r="K164" s="152"/>
      <c r="L164" s="28"/>
      <c r="M164" s="153" t="s">
        <v>1</v>
      </c>
      <c r="N164" s="154" t="s">
        <v>37</v>
      </c>
      <c r="P164" s="155">
        <f t="shared" si="11"/>
        <v>0</v>
      </c>
      <c r="Q164" s="155">
        <v>1.0197700000000001</v>
      </c>
      <c r="R164" s="155">
        <f t="shared" si="12"/>
        <v>5.302804000000001</v>
      </c>
      <c r="S164" s="155">
        <v>0</v>
      </c>
      <c r="T164" s="156">
        <f t="shared" si="13"/>
        <v>0</v>
      </c>
      <c r="AR164" s="157" t="s">
        <v>177</v>
      </c>
      <c r="AT164" s="157" t="s">
        <v>174</v>
      </c>
      <c r="AU164" s="157" t="s">
        <v>178</v>
      </c>
      <c r="AY164" s="13" t="s">
        <v>172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3" t="s">
        <v>178</v>
      </c>
      <c r="BK164" s="158">
        <f t="shared" si="19"/>
        <v>0</v>
      </c>
      <c r="BL164" s="13" t="s">
        <v>177</v>
      </c>
      <c r="BM164" s="157" t="s">
        <v>239</v>
      </c>
    </row>
    <row r="165" spans="2:65" s="1" customFormat="1" ht="24" customHeight="1" x14ac:dyDescent="0.2">
      <c r="B165" s="145"/>
      <c r="C165" s="146" t="s">
        <v>240</v>
      </c>
      <c r="D165" s="146" t="s">
        <v>174</v>
      </c>
      <c r="E165" s="147"/>
      <c r="F165" s="148" t="s">
        <v>241</v>
      </c>
      <c r="G165" s="149" t="s">
        <v>207</v>
      </c>
      <c r="H165" s="150">
        <v>70.42</v>
      </c>
      <c r="I165" s="151"/>
      <c r="J165" s="150">
        <f t="shared" si="10"/>
        <v>0</v>
      </c>
      <c r="K165" s="152"/>
      <c r="L165" s="28"/>
      <c r="M165" s="153" t="s">
        <v>1</v>
      </c>
      <c r="N165" s="154" t="s">
        <v>37</v>
      </c>
      <c r="P165" s="155">
        <f t="shared" si="11"/>
        <v>0</v>
      </c>
      <c r="Q165" s="155">
        <v>3.0000000000000001E-5</v>
      </c>
      <c r="R165" s="155">
        <f t="shared" si="12"/>
        <v>2.1126000000000001E-3</v>
      </c>
      <c r="S165" s="155">
        <v>0</v>
      </c>
      <c r="T165" s="156">
        <f t="shared" si="13"/>
        <v>0</v>
      </c>
      <c r="AR165" s="157" t="s">
        <v>177</v>
      </c>
      <c r="AT165" s="157" t="s">
        <v>174</v>
      </c>
      <c r="AU165" s="157" t="s">
        <v>178</v>
      </c>
      <c r="AY165" s="13" t="s">
        <v>172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3" t="s">
        <v>178</v>
      </c>
      <c r="BK165" s="158">
        <f t="shared" si="19"/>
        <v>0</v>
      </c>
      <c r="BL165" s="13" t="s">
        <v>177</v>
      </c>
      <c r="BM165" s="157" t="s">
        <v>242</v>
      </c>
    </row>
    <row r="166" spans="2:65" s="1" customFormat="1" ht="16.5" customHeight="1" x14ac:dyDescent="0.2">
      <c r="B166" s="145"/>
      <c r="C166" s="159" t="s">
        <v>243</v>
      </c>
      <c r="D166" s="159" t="s">
        <v>244</v>
      </c>
      <c r="E166" s="160"/>
      <c r="F166" s="161" t="s">
        <v>245</v>
      </c>
      <c r="G166" s="162" t="s">
        <v>207</v>
      </c>
      <c r="H166" s="163">
        <v>71.83</v>
      </c>
      <c r="I166" s="164"/>
      <c r="J166" s="163">
        <f t="shared" si="10"/>
        <v>0</v>
      </c>
      <c r="K166" s="165"/>
      <c r="L166" s="166"/>
      <c r="M166" s="167" t="s">
        <v>1</v>
      </c>
      <c r="N166" s="168" t="s">
        <v>37</v>
      </c>
      <c r="P166" s="155">
        <f t="shared" si="11"/>
        <v>0</v>
      </c>
      <c r="Q166" s="155">
        <v>5.0000000000000001E-4</v>
      </c>
      <c r="R166" s="155">
        <f t="shared" si="12"/>
        <v>3.5915000000000002E-2</v>
      </c>
      <c r="S166" s="155">
        <v>0</v>
      </c>
      <c r="T166" s="156">
        <f t="shared" si="13"/>
        <v>0</v>
      </c>
      <c r="AR166" s="157" t="s">
        <v>201</v>
      </c>
      <c r="AT166" s="157" t="s">
        <v>244</v>
      </c>
      <c r="AU166" s="157" t="s">
        <v>178</v>
      </c>
      <c r="AY166" s="13" t="s">
        <v>172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3" t="s">
        <v>178</v>
      </c>
      <c r="BK166" s="158">
        <f t="shared" si="19"/>
        <v>0</v>
      </c>
      <c r="BL166" s="13" t="s">
        <v>177</v>
      </c>
      <c r="BM166" s="157" t="s">
        <v>246</v>
      </c>
    </row>
    <row r="167" spans="2:65" s="11" customFormat="1" ht="22.8" customHeight="1" x14ac:dyDescent="0.25">
      <c r="B167" s="133"/>
      <c r="D167" s="134" t="s">
        <v>70</v>
      </c>
      <c r="E167" s="143"/>
      <c r="F167" s="143" t="s">
        <v>248</v>
      </c>
      <c r="I167" s="136"/>
      <c r="J167" s="144">
        <f>BK167</f>
        <v>0</v>
      </c>
      <c r="L167" s="133"/>
      <c r="M167" s="138"/>
      <c r="P167" s="139">
        <f>SUM(P168:P188)</f>
        <v>0</v>
      </c>
      <c r="R167" s="139">
        <f>SUM(R168:R188)</f>
        <v>293.7425265</v>
      </c>
      <c r="T167" s="140">
        <f>SUM(T168:T188)</f>
        <v>0</v>
      </c>
      <c r="AR167" s="134" t="s">
        <v>79</v>
      </c>
      <c r="AT167" s="141" t="s">
        <v>70</v>
      </c>
      <c r="AU167" s="141" t="s">
        <v>79</v>
      </c>
      <c r="AY167" s="134" t="s">
        <v>172</v>
      </c>
      <c r="BK167" s="142">
        <f>SUM(BK168:BK188)</f>
        <v>0</v>
      </c>
    </row>
    <row r="168" spans="2:65" s="1" customFormat="1" ht="16.5" customHeight="1" x14ac:dyDescent="0.2">
      <c r="B168" s="145"/>
      <c r="C168" s="146" t="s">
        <v>249</v>
      </c>
      <c r="D168" s="146" t="s">
        <v>174</v>
      </c>
      <c r="E168" s="147"/>
      <c r="F168" s="148" t="s">
        <v>250</v>
      </c>
      <c r="G168" s="149" t="s">
        <v>176</v>
      </c>
      <c r="H168" s="150">
        <v>58.96</v>
      </c>
      <c r="I168" s="151"/>
      <c r="J168" s="150">
        <f t="shared" ref="J168:J188" si="20">ROUND(I168*H168,2)</f>
        <v>0</v>
      </c>
      <c r="K168" s="152"/>
      <c r="L168" s="28"/>
      <c r="M168" s="153" t="s">
        <v>1</v>
      </c>
      <c r="N168" s="154" t="s">
        <v>37</v>
      </c>
      <c r="P168" s="155">
        <f t="shared" ref="P168:P188" si="21">O168*H168</f>
        <v>0</v>
      </c>
      <c r="Q168" s="155">
        <v>0.91268000000000005</v>
      </c>
      <c r="R168" s="155">
        <f t="shared" ref="R168:R188" si="22">Q168*H168</f>
        <v>53.811612800000006</v>
      </c>
      <c r="S168" s="155">
        <v>0</v>
      </c>
      <c r="T168" s="156">
        <f t="shared" ref="T168:T188" si="23">S168*H168</f>
        <v>0</v>
      </c>
      <c r="AR168" s="157" t="s">
        <v>177</v>
      </c>
      <c r="AT168" s="157" t="s">
        <v>174</v>
      </c>
      <c r="AU168" s="157" t="s">
        <v>178</v>
      </c>
      <c r="AY168" s="13" t="s">
        <v>172</v>
      </c>
      <c r="BE168" s="158">
        <f t="shared" ref="BE168:BE188" si="24">IF(N168="základná",J168,0)</f>
        <v>0</v>
      </c>
      <c r="BF168" s="158">
        <f t="shared" ref="BF168:BF188" si="25">IF(N168="znížená",J168,0)</f>
        <v>0</v>
      </c>
      <c r="BG168" s="158">
        <f t="shared" ref="BG168:BG188" si="26">IF(N168="zákl. prenesená",J168,0)</f>
        <v>0</v>
      </c>
      <c r="BH168" s="158">
        <f t="shared" ref="BH168:BH188" si="27">IF(N168="zníž. prenesená",J168,0)</f>
        <v>0</v>
      </c>
      <c r="BI168" s="158">
        <f t="shared" ref="BI168:BI188" si="28">IF(N168="nulová",J168,0)</f>
        <v>0</v>
      </c>
      <c r="BJ168" s="13" t="s">
        <v>178</v>
      </c>
      <c r="BK168" s="158">
        <f t="shared" ref="BK168:BK188" si="29">ROUND(I168*H168,2)</f>
        <v>0</v>
      </c>
      <c r="BL168" s="13" t="s">
        <v>177</v>
      </c>
      <c r="BM168" s="157" t="s">
        <v>251</v>
      </c>
    </row>
    <row r="169" spans="2:65" s="1" customFormat="1" ht="16.5" customHeight="1" x14ac:dyDescent="0.2">
      <c r="B169" s="145"/>
      <c r="C169" s="146" t="s">
        <v>252</v>
      </c>
      <c r="D169" s="146" t="s">
        <v>174</v>
      </c>
      <c r="E169" s="147"/>
      <c r="F169" s="148" t="s">
        <v>253</v>
      </c>
      <c r="G169" s="149" t="s">
        <v>176</v>
      </c>
      <c r="H169" s="150">
        <v>190.93</v>
      </c>
      <c r="I169" s="151"/>
      <c r="J169" s="150">
        <f t="shared" si="20"/>
        <v>0</v>
      </c>
      <c r="K169" s="152"/>
      <c r="L169" s="28"/>
      <c r="M169" s="153" t="s">
        <v>1</v>
      </c>
      <c r="N169" s="154" t="s">
        <v>37</v>
      </c>
      <c r="P169" s="155">
        <f t="shared" si="21"/>
        <v>0</v>
      </c>
      <c r="Q169" s="155">
        <v>0.91268000000000005</v>
      </c>
      <c r="R169" s="155">
        <f t="shared" si="22"/>
        <v>174.25799240000001</v>
      </c>
      <c r="S169" s="155">
        <v>0</v>
      </c>
      <c r="T169" s="156">
        <f t="shared" si="23"/>
        <v>0</v>
      </c>
      <c r="AR169" s="157" t="s">
        <v>177</v>
      </c>
      <c r="AT169" s="157" t="s">
        <v>174</v>
      </c>
      <c r="AU169" s="157" t="s">
        <v>178</v>
      </c>
      <c r="AY169" s="13" t="s">
        <v>172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178</v>
      </c>
      <c r="BK169" s="158">
        <f t="shared" si="29"/>
        <v>0</v>
      </c>
      <c r="BL169" s="13" t="s">
        <v>177</v>
      </c>
      <c r="BM169" s="157" t="s">
        <v>254</v>
      </c>
    </row>
    <row r="170" spans="2:65" s="1" customFormat="1" ht="16.5" customHeight="1" x14ac:dyDescent="0.2">
      <c r="B170" s="145"/>
      <c r="C170" s="146" t="s">
        <v>255</v>
      </c>
      <c r="D170" s="146" t="s">
        <v>174</v>
      </c>
      <c r="E170" s="147"/>
      <c r="F170" s="148" t="s">
        <v>256</v>
      </c>
      <c r="G170" s="149" t="s">
        <v>257</v>
      </c>
      <c r="H170" s="150">
        <v>1</v>
      </c>
      <c r="I170" s="151"/>
      <c r="J170" s="150">
        <f t="shared" si="20"/>
        <v>0</v>
      </c>
      <c r="K170" s="152"/>
      <c r="L170" s="28"/>
      <c r="M170" s="153" t="s">
        <v>1</v>
      </c>
      <c r="N170" s="154" t="s">
        <v>37</v>
      </c>
      <c r="P170" s="155">
        <f t="shared" si="21"/>
        <v>0</v>
      </c>
      <c r="Q170" s="155">
        <v>1.07002</v>
      </c>
      <c r="R170" s="155">
        <f t="shared" si="22"/>
        <v>1.07002</v>
      </c>
      <c r="S170" s="155">
        <v>0</v>
      </c>
      <c r="T170" s="156">
        <f t="shared" si="23"/>
        <v>0</v>
      </c>
      <c r="AR170" s="157" t="s">
        <v>177</v>
      </c>
      <c r="AT170" s="157" t="s">
        <v>174</v>
      </c>
      <c r="AU170" s="157" t="s">
        <v>178</v>
      </c>
      <c r="AY170" s="13" t="s">
        <v>172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178</v>
      </c>
      <c r="BK170" s="158">
        <f t="shared" si="29"/>
        <v>0</v>
      </c>
      <c r="BL170" s="13" t="s">
        <v>177</v>
      </c>
      <c r="BM170" s="157" t="s">
        <v>258</v>
      </c>
    </row>
    <row r="171" spans="2:65" s="1" customFormat="1" ht="24" customHeight="1" x14ac:dyDescent="0.2">
      <c r="B171" s="145"/>
      <c r="C171" s="146" t="s">
        <v>259</v>
      </c>
      <c r="D171" s="146" t="s">
        <v>174</v>
      </c>
      <c r="E171" s="147"/>
      <c r="F171" s="148" t="s">
        <v>260</v>
      </c>
      <c r="G171" s="149" t="s">
        <v>257</v>
      </c>
      <c r="H171" s="150">
        <v>23</v>
      </c>
      <c r="I171" s="151"/>
      <c r="J171" s="150">
        <f t="shared" si="20"/>
        <v>0</v>
      </c>
      <c r="K171" s="152"/>
      <c r="L171" s="28"/>
      <c r="M171" s="153" t="s">
        <v>1</v>
      </c>
      <c r="N171" s="154" t="s">
        <v>37</v>
      </c>
      <c r="P171" s="155">
        <f t="shared" si="21"/>
        <v>0</v>
      </c>
      <c r="Q171" s="155">
        <v>2.2349999999999998E-2</v>
      </c>
      <c r="R171" s="155">
        <f t="shared" si="22"/>
        <v>0.51405000000000001</v>
      </c>
      <c r="S171" s="155">
        <v>0</v>
      </c>
      <c r="T171" s="156">
        <f t="shared" si="23"/>
        <v>0</v>
      </c>
      <c r="AR171" s="157" t="s">
        <v>177</v>
      </c>
      <c r="AT171" s="157" t="s">
        <v>174</v>
      </c>
      <c r="AU171" s="157" t="s">
        <v>178</v>
      </c>
      <c r="AY171" s="13" t="s">
        <v>172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178</v>
      </c>
      <c r="BK171" s="158">
        <f t="shared" si="29"/>
        <v>0</v>
      </c>
      <c r="BL171" s="13" t="s">
        <v>177</v>
      </c>
      <c r="BM171" s="157" t="s">
        <v>261</v>
      </c>
    </row>
    <row r="172" spans="2:65" s="1" customFormat="1" ht="24" customHeight="1" x14ac:dyDescent="0.2">
      <c r="B172" s="145"/>
      <c r="C172" s="146" t="s">
        <v>262</v>
      </c>
      <c r="D172" s="146" t="s">
        <v>174</v>
      </c>
      <c r="E172" s="147"/>
      <c r="F172" s="148" t="s">
        <v>263</v>
      </c>
      <c r="G172" s="149" t="s">
        <v>257</v>
      </c>
      <c r="H172" s="150">
        <v>10</v>
      </c>
      <c r="I172" s="151"/>
      <c r="J172" s="150">
        <f t="shared" si="20"/>
        <v>0</v>
      </c>
      <c r="K172" s="152"/>
      <c r="L172" s="28"/>
      <c r="M172" s="153" t="s">
        <v>1</v>
      </c>
      <c r="N172" s="154" t="s">
        <v>37</v>
      </c>
      <c r="P172" s="155">
        <f t="shared" si="21"/>
        <v>0</v>
      </c>
      <c r="Q172" s="155">
        <v>6.9620000000000001E-2</v>
      </c>
      <c r="R172" s="155">
        <f t="shared" si="22"/>
        <v>0.69620000000000004</v>
      </c>
      <c r="S172" s="155">
        <v>0</v>
      </c>
      <c r="T172" s="156">
        <f t="shared" si="23"/>
        <v>0</v>
      </c>
      <c r="AR172" s="157" t="s">
        <v>177</v>
      </c>
      <c r="AT172" s="157" t="s">
        <v>174</v>
      </c>
      <c r="AU172" s="157" t="s">
        <v>178</v>
      </c>
      <c r="AY172" s="13" t="s">
        <v>172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178</v>
      </c>
      <c r="BK172" s="158">
        <f t="shared" si="29"/>
        <v>0</v>
      </c>
      <c r="BL172" s="13" t="s">
        <v>177</v>
      </c>
      <c r="BM172" s="157" t="s">
        <v>264</v>
      </c>
    </row>
    <row r="173" spans="2:65" s="1" customFormat="1" ht="24" customHeight="1" x14ac:dyDescent="0.2">
      <c r="B173" s="145"/>
      <c r="C173" s="146" t="s">
        <v>265</v>
      </c>
      <c r="D173" s="146" t="s">
        <v>174</v>
      </c>
      <c r="E173" s="147"/>
      <c r="F173" s="148" t="s">
        <v>266</v>
      </c>
      <c r="G173" s="149" t="s">
        <v>257</v>
      </c>
      <c r="H173" s="150">
        <v>9</v>
      </c>
      <c r="I173" s="151"/>
      <c r="J173" s="150">
        <f t="shared" si="20"/>
        <v>0</v>
      </c>
      <c r="K173" s="152"/>
      <c r="L173" s="28"/>
      <c r="M173" s="153" t="s">
        <v>1</v>
      </c>
      <c r="N173" s="154" t="s">
        <v>37</v>
      </c>
      <c r="P173" s="155">
        <f t="shared" si="21"/>
        <v>0</v>
      </c>
      <c r="Q173" s="155">
        <v>8.2930000000000004E-2</v>
      </c>
      <c r="R173" s="155">
        <f t="shared" si="22"/>
        <v>0.74636999999999998</v>
      </c>
      <c r="S173" s="155">
        <v>0</v>
      </c>
      <c r="T173" s="156">
        <f t="shared" si="23"/>
        <v>0</v>
      </c>
      <c r="AR173" s="157" t="s">
        <v>177</v>
      </c>
      <c r="AT173" s="157" t="s">
        <v>174</v>
      </c>
      <c r="AU173" s="157" t="s">
        <v>178</v>
      </c>
      <c r="AY173" s="13" t="s">
        <v>172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178</v>
      </c>
      <c r="BK173" s="158">
        <f t="shared" si="29"/>
        <v>0</v>
      </c>
      <c r="BL173" s="13" t="s">
        <v>177</v>
      </c>
      <c r="BM173" s="157" t="s">
        <v>267</v>
      </c>
    </row>
    <row r="174" spans="2:65" s="1" customFormat="1" ht="24" customHeight="1" x14ac:dyDescent="0.2">
      <c r="B174" s="145"/>
      <c r="C174" s="146" t="s">
        <v>268</v>
      </c>
      <c r="D174" s="146" t="s">
        <v>174</v>
      </c>
      <c r="E174" s="147"/>
      <c r="F174" s="148" t="s">
        <v>269</v>
      </c>
      <c r="G174" s="149" t="s">
        <v>257</v>
      </c>
      <c r="H174" s="150">
        <v>1</v>
      </c>
      <c r="I174" s="151"/>
      <c r="J174" s="150">
        <f t="shared" si="20"/>
        <v>0</v>
      </c>
      <c r="K174" s="152"/>
      <c r="L174" s="28"/>
      <c r="M174" s="153" t="s">
        <v>1</v>
      </c>
      <c r="N174" s="154" t="s">
        <v>37</v>
      </c>
      <c r="P174" s="155">
        <f t="shared" si="21"/>
        <v>0</v>
      </c>
      <c r="Q174" s="155">
        <v>9.6189999999999998E-2</v>
      </c>
      <c r="R174" s="155">
        <f t="shared" si="22"/>
        <v>9.6189999999999998E-2</v>
      </c>
      <c r="S174" s="155">
        <v>0</v>
      </c>
      <c r="T174" s="156">
        <f t="shared" si="23"/>
        <v>0</v>
      </c>
      <c r="AR174" s="157" t="s">
        <v>177</v>
      </c>
      <c r="AT174" s="157" t="s">
        <v>174</v>
      </c>
      <c r="AU174" s="157" t="s">
        <v>178</v>
      </c>
      <c r="AY174" s="13" t="s">
        <v>172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178</v>
      </c>
      <c r="BK174" s="158">
        <f t="shared" si="29"/>
        <v>0</v>
      </c>
      <c r="BL174" s="13" t="s">
        <v>177</v>
      </c>
      <c r="BM174" s="157" t="s">
        <v>270</v>
      </c>
    </row>
    <row r="175" spans="2:65" s="1" customFormat="1" ht="24" customHeight="1" x14ac:dyDescent="0.2">
      <c r="B175" s="145"/>
      <c r="C175" s="146" t="s">
        <v>271</v>
      </c>
      <c r="D175" s="146" t="s">
        <v>174</v>
      </c>
      <c r="E175" s="147"/>
      <c r="F175" s="148" t="s">
        <v>272</v>
      </c>
      <c r="G175" s="149" t="s">
        <v>257</v>
      </c>
      <c r="H175" s="150">
        <v>9</v>
      </c>
      <c r="I175" s="151"/>
      <c r="J175" s="150">
        <f t="shared" si="20"/>
        <v>0</v>
      </c>
      <c r="K175" s="152"/>
      <c r="L175" s="28"/>
      <c r="M175" s="153" t="s">
        <v>1</v>
      </c>
      <c r="N175" s="154" t="s">
        <v>37</v>
      </c>
      <c r="P175" s="155">
        <f t="shared" si="21"/>
        <v>0</v>
      </c>
      <c r="Q175" s="155">
        <v>0.11149000000000001</v>
      </c>
      <c r="R175" s="155">
        <f t="shared" si="22"/>
        <v>1.0034100000000001</v>
      </c>
      <c r="S175" s="155">
        <v>0</v>
      </c>
      <c r="T175" s="156">
        <f t="shared" si="23"/>
        <v>0</v>
      </c>
      <c r="AR175" s="157" t="s">
        <v>177</v>
      </c>
      <c r="AT175" s="157" t="s">
        <v>174</v>
      </c>
      <c r="AU175" s="157" t="s">
        <v>178</v>
      </c>
      <c r="AY175" s="13" t="s">
        <v>172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3" t="s">
        <v>178</v>
      </c>
      <c r="BK175" s="158">
        <f t="shared" si="29"/>
        <v>0</v>
      </c>
      <c r="BL175" s="13" t="s">
        <v>177</v>
      </c>
      <c r="BM175" s="157" t="s">
        <v>273</v>
      </c>
    </row>
    <row r="176" spans="2:65" s="1" customFormat="1" ht="24" customHeight="1" x14ac:dyDescent="0.2">
      <c r="B176" s="145"/>
      <c r="C176" s="146" t="s">
        <v>274</v>
      </c>
      <c r="D176" s="146" t="s">
        <v>174</v>
      </c>
      <c r="E176" s="147"/>
      <c r="F176" s="148" t="s">
        <v>275</v>
      </c>
      <c r="G176" s="149" t="s">
        <v>257</v>
      </c>
      <c r="H176" s="150">
        <v>2</v>
      </c>
      <c r="I176" s="151"/>
      <c r="J176" s="150">
        <f t="shared" si="20"/>
        <v>0</v>
      </c>
      <c r="K176" s="152"/>
      <c r="L176" s="28"/>
      <c r="M176" s="153" t="s">
        <v>1</v>
      </c>
      <c r="N176" s="154" t="s">
        <v>37</v>
      </c>
      <c r="P176" s="155">
        <f t="shared" si="21"/>
        <v>0</v>
      </c>
      <c r="Q176" s="155">
        <v>0.12789</v>
      </c>
      <c r="R176" s="155">
        <f t="shared" si="22"/>
        <v>0.25578000000000001</v>
      </c>
      <c r="S176" s="155">
        <v>0</v>
      </c>
      <c r="T176" s="156">
        <f t="shared" si="23"/>
        <v>0</v>
      </c>
      <c r="AR176" s="157" t="s">
        <v>177</v>
      </c>
      <c r="AT176" s="157" t="s">
        <v>174</v>
      </c>
      <c r="AU176" s="157" t="s">
        <v>178</v>
      </c>
      <c r="AY176" s="13" t="s">
        <v>172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3" t="s">
        <v>178</v>
      </c>
      <c r="BK176" s="158">
        <f t="shared" si="29"/>
        <v>0</v>
      </c>
      <c r="BL176" s="13" t="s">
        <v>177</v>
      </c>
      <c r="BM176" s="157" t="s">
        <v>276</v>
      </c>
    </row>
    <row r="177" spans="2:65" s="1" customFormat="1" ht="24" customHeight="1" x14ac:dyDescent="0.2">
      <c r="B177" s="145"/>
      <c r="C177" s="146" t="s">
        <v>277</v>
      </c>
      <c r="D177" s="146" t="s">
        <v>174</v>
      </c>
      <c r="E177" s="147"/>
      <c r="F177" s="148" t="s">
        <v>278</v>
      </c>
      <c r="G177" s="149" t="s">
        <v>257</v>
      </c>
      <c r="H177" s="150">
        <v>1</v>
      </c>
      <c r="I177" s="151"/>
      <c r="J177" s="150">
        <f t="shared" si="20"/>
        <v>0</v>
      </c>
      <c r="K177" s="152"/>
      <c r="L177" s="28"/>
      <c r="M177" s="153" t="s">
        <v>1</v>
      </c>
      <c r="N177" s="154" t="s">
        <v>37</v>
      </c>
      <c r="P177" s="155">
        <f t="shared" si="21"/>
        <v>0</v>
      </c>
      <c r="Q177" s="155">
        <v>0.14421</v>
      </c>
      <c r="R177" s="155">
        <f t="shared" si="22"/>
        <v>0.14421</v>
      </c>
      <c r="S177" s="155">
        <v>0</v>
      </c>
      <c r="T177" s="156">
        <f t="shared" si="23"/>
        <v>0</v>
      </c>
      <c r="AR177" s="157" t="s">
        <v>177</v>
      </c>
      <c r="AT177" s="157" t="s">
        <v>174</v>
      </c>
      <c r="AU177" s="157" t="s">
        <v>178</v>
      </c>
      <c r="AY177" s="13" t="s">
        <v>172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3" t="s">
        <v>178</v>
      </c>
      <c r="BK177" s="158">
        <f t="shared" si="29"/>
        <v>0</v>
      </c>
      <c r="BL177" s="13" t="s">
        <v>177</v>
      </c>
      <c r="BM177" s="157" t="s">
        <v>279</v>
      </c>
    </row>
    <row r="178" spans="2:65" s="1" customFormat="1" ht="24" customHeight="1" x14ac:dyDescent="0.2">
      <c r="B178" s="145"/>
      <c r="C178" s="146" t="s">
        <v>280</v>
      </c>
      <c r="D178" s="146" t="s">
        <v>174</v>
      </c>
      <c r="E178" s="147"/>
      <c r="F178" s="148" t="s">
        <v>281</v>
      </c>
      <c r="G178" s="149" t="s">
        <v>176</v>
      </c>
      <c r="H178" s="150">
        <v>0.55000000000000004</v>
      </c>
      <c r="I178" s="151"/>
      <c r="J178" s="150">
        <f t="shared" si="20"/>
        <v>0</v>
      </c>
      <c r="K178" s="152"/>
      <c r="L178" s="28"/>
      <c r="M178" s="153" t="s">
        <v>1</v>
      </c>
      <c r="N178" s="154" t="s">
        <v>37</v>
      </c>
      <c r="P178" s="155">
        <f t="shared" si="21"/>
        <v>0</v>
      </c>
      <c r="Q178" s="155">
        <v>2.4017599999999999</v>
      </c>
      <c r="R178" s="155">
        <f t="shared" si="22"/>
        <v>1.3209680000000001</v>
      </c>
      <c r="S178" s="155">
        <v>0</v>
      </c>
      <c r="T178" s="156">
        <f t="shared" si="23"/>
        <v>0</v>
      </c>
      <c r="AR178" s="157" t="s">
        <v>177</v>
      </c>
      <c r="AT178" s="157" t="s">
        <v>174</v>
      </c>
      <c r="AU178" s="157" t="s">
        <v>178</v>
      </c>
      <c r="AY178" s="13" t="s">
        <v>172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3" t="s">
        <v>178</v>
      </c>
      <c r="BK178" s="158">
        <f t="shared" si="29"/>
        <v>0</v>
      </c>
      <c r="BL178" s="13" t="s">
        <v>177</v>
      </c>
      <c r="BM178" s="157" t="s">
        <v>282</v>
      </c>
    </row>
    <row r="179" spans="2:65" s="1" customFormat="1" ht="24" customHeight="1" x14ac:dyDescent="0.2">
      <c r="B179" s="145"/>
      <c r="C179" s="146" t="s">
        <v>283</v>
      </c>
      <c r="D179" s="146" t="s">
        <v>174</v>
      </c>
      <c r="E179" s="147"/>
      <c r="F179" s="148" t="s">
        <v>284</v>
      </c>
      <c r="G179" s="149" t="s">
        <v>207</v>
      </c>
      <c r="H179" s="150">
        <v>7.34</v>
      </c>
      <c r="I179" s="151"/>
      <c r="J179" s="150">
        <f t="shared" si="20"/>
        <v>0</v>
      </c>
      <c r="K179" s="152"/>
      <c r="L179" s="28"/>
      <c r="M179" s="153" t="s">
        <v>1</v>
      </c>
      <c r="N179" s="154" t="s">
        <v>37</v>
      </c>
      <c r="P179" s="155">
        <f t="shared" si="21"/>
        <v>0</v>
      </c>
      <c r="Q179" s="155">
        <v>2.81E-3</v>
      </c>
      <c r="R179" s="155">
        <f t="shared" si="22"/>
        <v>2.0625399999999999E-2</v>
      </c>
      <c r="S179" s="155">
        <v>0</v>
      </c>
      <c r="T179" s="156">
        <f t="shared" si="23"/>
        <v>0</v>
      </c>
      <c r="AR179" s="157" t="s">
        <v>177</v>
      </c>
      <c r="AT179" s="157" t="s">
        <v>174</v>
      </c>
      <c r="AU179" s="157" t="s">
        <v>178</v>
      </c>
      <c r="AY179" s="13" t="s">
        <v>172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3" t="s">
        <v>178</v>
      </c>
      <c r="BK179" s="158">
        <f t="shared" si="29"/>
        <v>0</v>
      </c>
      <c r="BL179" s="13" t="s">
        <v>177</v>
      </c>
      <c r="BM179" s="157" t="s">
        <v>285</v>
      </c>
    </row>
    <row r="180" spans="2:65" s="1" customFormat="1" ht="24" customHeight="1" x14ac:dyDescent="0.2">
      <c r="B180" s="145"/>
      <c r="C180" s="146" t="s">
        <v>286</v>
      </c>
      <c r="D180" s="146" t="s">
        <v>174</v>
      </c>
      <c r="E180" s="147"/>
      <c r="F180" s="148" t="s">
        <v>287</v>
      </c>
      <c r="G180" s="149" t="s">
        <v>207</v>
      </c>
      <c r="H180" s="150">
        <v>7.34</v>
      </c>
      <c r="I180" s="151"/>
      <c r="J180" s="150">
        <f t="shared" si="20"/>
        <v>0</v>
      </c>
      <c r="K180" s="152"/>
      <c r="L180" s="28"/>
      <c r="M180" s="153" t="s">
        <v>1</v>
      </c>
      <c r="N180" s="154" t="s">
        <v>37</v>
      </c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AR180" s="157" t="s">
        <v>177</v>
      </c>
      <c r="AT180" s="157" t="s">
        <v>174</v>
      </c>
      <c r="AU180" s="157" t="s">
        <v>178</v>
      </c>
      <c r="AY180" s="13" t="s">
        <v>172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3" t="s">
        <v>178</v>
      </c>
      <c r="BK180" s="158">
        <f t="shared" si="29"/>
        <v>0</v>
      </c>
      <c r="BL180" s="13" t="s">
        <v>177</v>
      </c>
      <c r="BM180" s="157" t="s">
        <v>288</v>
      </c>
    </row>
    <row r="181" spans="2:65" s="1" customFormat="1" ht="24" customHeight="1" x14ac:dyDescent="0.2">
      <c r="B181" s="145"/>
      <c r="C181" s="146" t="s">
        <v>289</v>
      </c>
      <c r="D181" s="146" t="s">
        <v>174</v>
      </c>
      <c r="E181" s="147"/>
      <c r="F181" s="148" t="s">
        <v>290</v>
      </c>
      <c r="G181" s="149" t="s">
        <v>238</v>
      </c>
      <c r="H181" s="150">
        <v>0.19</v>
      </c>
      <c r="I181" s="151"/>
      <c r="J181" s="150">
        <f t="shared" si="20"/>
        <v>0</v>
      </c>
      <c r="K181" s="152"/>
      <c r="L181" s="28"/>
      <c r="M181" s="153" t="s">
        <v>1</v>
      </c>
      <c r="N181" s="154" t="s">
        <v>37</v>
      </c>
      <c r="P181" s="155">
        <f t="shared" si="21"/>
        <v>0</v>
      </c>
      <c r="Q181" s="155">
        <v>1.0202500000000001</v>
      </c>
      <c r="R181" s="155">
        <f t="shared" si="22"/>
        <v>0.19384750000000003</v>
      </c>
      <c r="S181" s="155">
        <v>0</v>
      </c>
      <c r="T181" s="156">
        <f t="shared" si="23"/>
        <v>0</v>
      </c>
      <c r="AR181" s="157" t="s">
        <v>177</v>
      </c>
      <c r="AT181" s="157" t="s">
        <v>174</v>
      </c>
      <c r="AU181" s="157" t="s">
        <v>178</v>
      </c>
      <c r="AY181" s="13" t="s">
        <v>172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3" t="s">
        <v>178</v>
      </c>
      <c r="BK181" s="158">
        <f t="shared" si="29"/>
        <v>0</v>
      </c>
      <c r="BL181" s="13" t="s">
        <v>177</v>
      </c>
      <c r="BM181" s="157" t="s">
        <v>291</v>
      </c>
    </row>
    <row r="182" spans="2:65" s="1" customFormat="1" ht="16.5" customHeight="1" x14ac:dyDescent="0.2">
      <c r="B182" s="145"/>
      <c r="C182" s="146" t="s">
        <v>292</v>
      </c>
      <c r="D182" s="146" t="s">
        <v>174</v>
      </c>
      <c r="E182" s="147"/>
      <c r="F182" s="148" t="s">
        <v>293</v>
      </c>
      <c r="G182" s="149" t="s">
        <v>176</v>
      </c>
      <c r="H182" s="150">
        <v>9.6999999999999993</v>
      </c>
      <c r="I182" s="151"/>
      <c r="J182" s="150">
        <f t="shared" si="20"/>
        <v>0</v>
      </c>
      <c r="K182" s="152"/>
      <c r="L182" s="28"/>
      <c r="M182" s="153" t="s">
        <v>1</v>
      </c>
      <c r="N182" s="154" t="s">
        <v>37</v>
      </c>
      <c r="P182" s="155">
        <f t="shared" si="21"/>
        <v>0</v>
      </c>
      <c r="Q182" s="155">
        <v>2.2968899999999999</v>
      </c>
      <c r="R182" s="155">
        <f t="shared" si="22"/>
        <v>22.279832999999996</v>
      </c>
      <c r="S182" s="155">
        <v>0</v>
      </c>
      <c r="T182" s="156">
        <f t="shared" si="23"/>
        <v>0</v>
      </c>
      <c r="AR182" s="157" t="s">
        <v>177</v>
      </c>
      <c r="AT182" s="157" t="s">
        <v>174</v>
      </c>
      <c r="AU182" s="157" t="s">
        <v>178</v>
      </c>
      <c r="AY182" s="13" t="s">
        <v>172</v>
      </c>
      <c r="BE182" s="158">
        <f t="shared" si="24"/>
        <v>0</v>
      </c>
      <c r="BF182" s="158">
        <f t="shared" si="25"/>
        <v>0</v>
      </c>
      <c r="BG182" s="158">
        <f t="shared" si="26"/>
        <v>0</v>
      </c>
      <c r="BH182" s="158">
        <f t="shared" si="27"/>
        <v>0</v>
      </c>
      <c r="BI182" s="158">
        <f t="shared" si="28"/>
        <v>0</v>
      </c>
      <c r="BJ182" s="13" t="s">
        <v>178</v>
      </c>
      <c r="BK182" s="158">
        <f t="shared" si="29"/>
        <v>0</v>
      </c>
      <c r="BL182" s="13" t="s">
        <v>177</v>
      </c>
      <c r="BM182" s="157" t="s">
        <v>294</v>
      </c>
    </row>
    <row r="183" spans="2:65" s="1" customFormat="1" ht="24" customHeight="1" x14ac:dyDescent="0.2">
      <c r="B183" s="145"/>
      <c r="C183" s="146" t="s">
        <v>295</v>
      </c>
      <c r="D183" s="146" t="s">
        <v>174</v>
      </c>
      <c r="E183" s="147"/>
      <c r="F183" s="148" t="s">
        <v>296</v>
      </c>
      <c r="G183" s="149" t="s">
        <v>207</v>
      </c>
      <c r="H183" s="150">
        <v>98</v>
      </c>
      <c r="I183" s="151"/>
      <c r="J183" s="150">
        <f t="shared" si="20"/>
        <v>0</v>
      </c>
      <c r="K183" s="152"/>
      <c r="L183" s="28"/>
      <c r="M183" s="153" t="s">
        <v>1</v>
      </c>
      <c r="N183" s="154" t="s">
        <v>37</v>
      </c>
      <c r="P183" s="155">
        <f t="shared" si="21"/>
        <v>0</v>
      </c>
      <c r="Q183" s="155">
        <v>2.16E-3</v>
      </c>
      <c r="R183" s="155">
        <f t="shared" si="22"/>
        <v>0.21168000000000001</v>
      </c>
      <c r="S183" s="155">
        <v>0</v>
      </c>
      <c r="T183" s="156">
        <f t="shared" si="23"/>
        <v>0</v>
      </c>
      <c r="AR183" s="157" t="s">
        <v>177</v>
      </c>
      <c r="AT183" s="157" t="s">
        <v>174</v>
      </c>
      <c r="AU183" s="157" t="s">
        <v>178</v>
      </c>
      <c r="AY183" s="13" t="s">
        <v>172</v>
      </c>
      <c r="BE183" s="158">
        <f t="shared" si="24"/>
        <v>0</v>
      </c>
      <c r="BF183" s="158">
        <f t="shared" si="25"/>
        <v>0</v>
      </c>
      <c r="BG183" s="158">
        <f t="shared" si="26"/>
        <v>0</v>
      </c>
      <c r="BH183" s="158">
        <f t="shared" si="27"/>
        <v>0</v>
      </c>
      <c r="BI183" s="158">
        <f t="shared" si="28"/>
        <v>0</v>
      </c>
      <c r="BJ183" s="13" t="s">
        <v>178</v>
      </c>
      <c r="BK183" s="158">
        <f t="shared" si="29"/>
        <v>0</v>
      </c>
      <c r="BL183" s="13" t="s">
        <v>177</v>
      </c>
      <c r="BM183" s="157" t="s">
        <v>297</v>
      </c>
    </row>
    <row r="184" spans="2:65" s="1" customFormat="1" ht="24" customHeight="1" x14ac:dyDescent="0.2">
      <c r="B184" s="145"/>
      <c r="C184" s="146" t="s">
        <v>298</v>
      </c>
      <c r="D184" s="146" t="s">
        <v>174</v>
      </c>
      <c r="E184" s="147"/>
      <c r="F184" s="148" t="s">
        <v>299</v>
      </c>
      <c r="G184" s="149" t="s">
        <v>207</v>
      </c>
      <c r="H184" s="150">
        <v>98</v>
      </c>
      <c r="I184" s="151"/>
      <c r="J184" s="150">
        <f t="shared" si="20"/>
        <v>0</v>
      </c>
      <c r="K184" s="152"/>
      <c r="L184" s="28"/>
      <c r="M184" s="153" t="s">
        <v>1</v>
      </c>
      <c r="N184" s="154" t="s">
        <v>37</v>
      </c>
      <c r="P184" s="155">
        <f t="shared" si="21"/>
        <v>0</v>
      </c>
      <c r="Q184" s="155">
        <v>0</v>
      </c>
      <c r="R184" s="155">
        <f t="shared" si="22"/>
        <v>0</v>
      </c>
      <c r="S184" s="155">
        <v>0</v>
      </c>
      <c r="T184" s="156">
        <f t="shared" si="23"/>
        <v>0</v>
      </c>
      <c r="AR184" s="157" t="s">
        <v>177</v>
      </c>
      <c r="AT184" s="157" t="s">
        <v>174</v>
      </c>
      <c r="AU184" s="157" t="s">
        <v>178</v>
      </c>
      <c r="AY184" s="13" t="s">
        <v>172</v>
      </c>
      <c r="BE184" s="158">
        <f t="shared" si="24"/>
        <v>0</v>
      </c>
      <c r="BF184" s="158">
        <f t="shared" si="25"/>
        <v>0</v>
      </c>
      <c r="BG184" s="158">
        <f t="shared" si="26"/>
        <v>0</v>
      </c>
      <c r="BH184" s="158">
        <f t="shared" si="27"/>
        <v>0</v>
      </c>
      <c r="BI184" s="158">
        <f t="shared" si="28"/>
        <v>0</v>
      </c>
      <c r="BJ184" s="13" t="s">
        <v>178</v>
      </c>
      <c r="BK184" s="158">
        <f t="shared" si="29"/>
        <v>0</v>
      </c>
      <c r="BL184" s="13" t="s">
        <v>177</v>
      </c>
      <c r="BM184" s="157" t="s">
        <v>300</v>
      </c>
    </row>
    <row r="185" spans="2:65" s="1" customFormat="1" ht="36" customHeight="1" x14ac:dyDescent="0.2">
      <c r="B185" s="145"/>
      <c r="C185" s="146" t="s">
        <v>301</v>
      </c>
      <c r="D185" s="146" t="s">
        <v>174</v>
      </c>
      <c r="E185" s="147"/>
      <c r="F185" s="148" t="s">
        <v>302</v>
      </c>
      <c r="G185" s="149" t="s">
        <v>207</v>
      </c>
      <c r="H185" s="150">
        <v>141.30000000000001</v>
      </c>
      <c r="I185" s="151"/>
      <c r="J185" s="150">
        <f t="shared" si="20"/>
        <v>0</v>
      </c>
      <c r="K185" s="152"/>
      <c r="L185" s="28"/>
      <c r="M185" s="153" t="s">
        <v>1</v>
      </c>
      <c r="N185" s="154" t="s">
        <v>37</v>
      </c>
      <c r="P185" s="155">
        <f t="shared" si="21"/>
        <v>0</v>
      </c>
      <c r="Q185" s="155">
        <v>8.7799999999999996E-3</v>
      </c>
      <c r="R185" s="155">
        <f t="shared" si="22"/>
        <v>1.2406140000000001</v>
      </c>
      <c r="S185" s="155">
        <v>0</v>
      </c>
      <c r="T185" s="156">
        <f t="shared" si="23"/>
        <v>0</v>
      </c>
      <c r="AR185" s="157" t="s">
        <v>177</v>
      </c>
      <c r="AT185" s="157" t="s">
        <v>174</v>
      </c>
      <c r="AU185" s="157" t="s">
        <v>178</v>
      </c>
      <c r="AY185" s="13" t="s">
        <v>172</v>
      </c>
      <c r="BE185" s="158">
        <f t="shared" si="24"/>
        <v>0</v>
      </c>
      <c r="BF185" s="158">
        <f t="shared" si="25"/>
        <v>0</v>
      </c>
      <c r="BG185" s="158">
        <f t="shared" si="26"/>
        <v>0</v>
      </c>
      <c r="BH185" s="158">
        <f t="shared" si="27"/>
        <v>0</v>
      </c>
      <c r="BI185" s="158">
        <f t="shared" si="28"/>
        <v>0</v>
      </c>
      <c r="BJ185" s="13" t="s">
        <v>178</v>
      </c>
      <c r="BK185" s="158">
        <f t="shared" si="29"/>
        <v>0</v>
      </c>
      <c r="BL185" s="13" t="s">
        <v>177</v>
      </c>
      <c r="BM185" s="157" t="s">
        <v>303</v>
      </c>
    </row>
    <row r="186" spans="2:65" s="1" customFormat="1" ht="16.5" customHeight="1" x14ac:dyDescent="0.2">
      <c r="B186" s="145"/>
      <c r="C186" s="146" t="s">
        <v>304</v>
      </c>
      <c r="D186" s="146" t="s">
        <v>174</v>
      </c>
      <c r="E186" s="147"/>
      <c r="F186" s="148" t="s">
        <v>305</v>
      </c>
      <c r="G186" s="149" t="s">
        <v>207</v>
      </c>
      <c r="H186" s="150">
        <v>91.38</v>
      </c>
      <c r="I186" s="151"/>
      <c r="J186" s="150">
        <f t="shared" si="20"/>
        <v>0</v>
      </c>
      <c r="K186" s="152"/>
      <c r="L186" s="28"/>
      <c r="M186" s="153" t="s">
        <v>1</v>
      </c>
      <c r="N186" s="154" t="s">
        <v>37</v>
      </c>
      <c r="P186" s="155">
        <f t="shared" si="21"/>
        <v>0</v>
      </c>
      <c r="Q186" s="155">
        <v>7.0029999999999995E-2</v>
      </c>
      <c r="R186" s="155">
        <f t="shared" si="22"/>
        <v>6.3993413999999991</v>
      </c>
      <c r="S186" s="155">
        <v>0</v>
      </c>
      <c r="T186" s="156">
        <f t="shared" si="23"/>
        <v>0</v>
      </c>
      <c r="AR186" s="157" t="s">
        <v>177</v>
      </c>
      <c r="AT186" s="157" t="s">
        <v>174</v>
      </c>
      <c r="AU186" s="157" t="s">
        <v>178</v>
      </c>
      <c r="AY186" s="13" t="s">
        <v>172</v>
      </c>
      <c r="BE186" s="158">
        <f t="shared" si="24"/>
        <v>0</v>
      </c>
      <c r="BF186" s="158">
        <f t="shared" si="25"/>
        <v>0</v>
      </c>
      <c r="BG186" s="158">
        <f t="shared" si="26"/>
        <v>0</v>
      </c>
      <c r="BH186" s="158">
        <f t="shared" si="27"/>
        <v>0</v>
      </c>
      <c r="BI186" s="158">
        <f t="shared" si="28"/>
        <v>0</v>
      </c>
      <c r="BJ186" s="13" t="s">
        <v>178</v>
      </c>
      <c r="BK186" s="158">
        <f t="shared" si="29"/>
        <v>0</v>
      </c>
      <c r="BL186" s="13" t="s">
        <v>177</v>
      </c>
      <c r="BM186" s="157" t="s">
        <v>306</v>
      </c>
    </row>
    <row r="187" spans="2:65" s="1" customFormat="1" ht="16.5" customHeight="1" x14ac:dyDescent="0.2">
      <c r="B187" s="145"/>
      <c r="C187" s="146" t="s">
        <v>307</v>
      </c>
      <c r="D187" s="146" t="s">
        <v>174</v>
      </c>
      <c r="E187" s="147"/>
      <c r="F187" s="148" t="s">
        <v>308</v>
      </c>
      <c r="G187" s="149" t="s">
        <v>207</v>
      </c>
      <c r="H187" s="150">
        <v>280.8</v>
      </c>
      <c r="I187" s="151"/>
      <c r="J187" s="150">
        <f t="shared" si="20"/>
        <v>0</v>
      </c>
      <c r="K187" s="152"/>
      <c r="L187" s="28"/>
      <c r="M187" s="153" t="s">
        <v>1</v>
      </c>
      <c r="N187" s="154" t="s">
        <v>37</v>
      </c>
      <c r="P187" s="155">
        <f t="shared" si="21"/>
        <v>0</v>
      </c>
      <c r="Q187" s="155">
        <v>0.10484</v>
      </c>
      <c r="R187" s="155">
        <f t="shared" si="22"/>
        <v>29.439072000000003</v>
      </c>
      <c r="S187" s="155">
        <v>0</v>
      </c>
      <c r="T187" s="156">
        <f t="shared" si="23"/>
        <v>0</v>
      </c>
      <c r="AR187" s="157" t="s">
        <v>177</v>
      </c>
      <c r="AT187" s="157" t="s">
        <v>174</v>
      </c>
      <c r="AU187" s="157" t="s">
        <v>178</v>
      </c>
      <c r="AY187" s="13" t="s">
        <v>172</v>
      </c>
      <c r="BE187" s="158">
        <f t="shared" si="24"/>
        <v>0</v>
      </c>
      <c r="BF187" s="158">
        <f t="shared" si="25"/>
        <v>0</v>
      </c>
      <c r="BG187" s="158">
        <f t="shared" si="26"/>
        <v>0</v>
      </c>
      <c r="BH187" s="158">
        <f t="shared" si="27"/>
        <v>0</v>
      </c>
      <c r="BI187" s="158">
        <f t="shared" si="28"/>
        <v>0</v>
      </c>
      <c r="BJ187" s="13" t="s">
        <v>178</v>
      </c>
      <c r="BK187" s="158">
        <f t="shared" si="29"/>
        <v>0</v>
      </c>
      <c r="BL187" s="13" t="s">
        <v>177</v>
      </c>
      <c r="BM187" s="157" t="s">
        <v>309</v>
      </c>
    </row>
    <row r="188" spans="2:65" s="1" customFormat="1" ht="16.5" customHeight="1" x14ac:dyDescent="0.2">
      <c r="B188" s="145"/>
      <c r="C188" s="146" t="s">
        <v>310</v>
      </c>
      <c r="D188" s="146" t="s">
        <v>174</v>
      </c>
      <c r="E188" s="147"/>
      <c r="F188" s="148" t="s">
        <v>311</v>
      </c>
      <c r="G188" s="149" t="s">
        <v>257</v>
      </c>
      <c r="H188" s="150">
        <v>1</v>
      </c>
      <c r="I188" s="151"/>
      <c r="J188" s="150">
        <f t="shared" si="20"/>
        <v>0</v>
      </c>
      <c r="K188" s="152"/>
      <c r="L188" s="28"/>
      <c r="M188" s="153" t="s">
        <v>1</v>
      </c>
      <c r="N188" s="154" t="s">
        <v>37</v>
      </c>
      <c r="P188" s="155">
        <f t="shared" si="21"/>
        <v>0</v>
      </c>
      <c r="Q188" s="155">
        <v>4.0710000000000003E-2</v>
      </c>
      <c r="R188" s="155">
        <f t="shared" si="22"/>
        <v>4.0710000000000003E-2</v>
      </c>
      <c r="S188" s="155">
        <v>0</v>
      </c>
      <c r="T188" s="156">
        <f t="shared" si="23"/>
        <v>0</v>
      </c>
      <c r="AR188" s="157" t="s">
        <v>177</v>
      </c>
      <c r="AT188" s="157" t="s">
        <v>174</v>
      </c>
      <c r="AU188" s="157" t="s">
        <v>178</v>
      </c>
      <c r="AY188" s="13" t="s">
        <v>172</v>
      </c>
      <c r="BE188" s="158">
        <f t="shared" si="24"/>
        <v>0</v>
      </c>
      <c r="BF188" s="158">
        <f t="shared" si="25"/>
        <v>0</v>
      </c>
      <c r="BG188" s="158">
        <f t="shared" si="26"/>
        <v>0</v>
      </c>
      <c r="BH188" s="158">
        <f t="shared" si="27"/>
        <v>0</v>
      </c>
      <c r="BI188" s="158">
        <f t="shared" si="28"/>
        <v>0</v>
      </c>
      <c r="BJ188" s="13" t="s">
        <v>178</v>
      </c>
      <c r="BK188" s="158">
        <f t="shared" si="29"/>
        <v>0</v>
      </c>
      <c r="BL188" s="13" t="s">
        <v>177</v>
      </c>
      <c r="BM188" s="157" t="s">
        <v>312</v>
      </c>
    </row>
    <row r="189" spans="2:65" s="11" customFormat="1" ht="22.8" customHeight="1" x14ac:dyDescent="0.25">
      <c r="B189" s="133"/>
      <c r="D189" s="134" t="s">
        <v>70</v>
      </c>
      <c r="E189" s="143"/>
      <c r="F189" s="143" t="s">
        <v>313</v>
      </c>
      <c r="I189" s="136"/>
      <c r="J189" s="144">
        <f>BK189</f>
        <v>0</v>
      </c>
      <c r="L189" s="133"/>
      <c r="M189" s="138"/>
      <c r="P189" s="139">
        <f>SUM(P190:P211)</f>
        <v>0</v>
      </c>
      <c r="R189" s="139">
        <f>SUM(R190:R211)</f>
        <v>299.31355779999996</v>
      </c>
      <c r="T189" s="140">
        <f>SUM(T190:T211)</f>
        <v>0</v>
      </c>
      <c r="AR189" s="134" t="s">
        <v>79</v>
      </c>
      <c r="AT189" s="141" t="s">
        <v>70</v>
      </c>
      <c r="AU189" s="141" t="s">
        <v>79</v>
      </c>
      <c r="AY189" s="134" t="s">
        <v>172</v>
      </c>
      <c r="BK189" s="142">
        <f>SUM(BK190:BK211)</f>
        <v>0</v>
      </c>
    </row>
    <row r="190" spans="2:65" s="1" customFormat="1" ht="24" customHeight="1" x14ac:dyDescent="0.2">
      <c r="B190" s="145"/>
      <c r="C190" s="146" t="s">
        <v>314</v>
      </c>
      <c r="D190" s="146" t="s">
        <v>174</v>
      </c>
      <c r="E190" s="147"/>
      <c r="F190" s="148" t="s">
        <v>315</v>
      </c>
      <c r="G190" s="149" t="s">
        <v>176</v>
      </c>
      <c r="H190" s="150">
        <v>93.77</v>
      </c>
      <c r="I190" s="151"/>
      <c r="J190" s="150">
        <f t="shared" ref="J190:J211" si="30">ROUND(I190*H190,2)</f>
        <v>0</v>
      </c>
      <c r="K190" s="152"/>
      <c r="L190" s="28"/>
      <c r="M190" s="153" t="s">
        <v>1</v>
      </c>
      <c r="N190" s="154" t="s">
        <v>37</v>
      </c>
      <c r="P190" s="155">
        <f t="shared" ref="P190:P211" si="31">O190*H190</f>
        <v>0</v>
      </c>
      <c r="Q190" s="155">
        <v>2.4018999999999999</v>
      </c>
      <c r="R190" s="155">
        <f t="shared" ref="R190:R211" si="32">Q190*H190</f>
        <v>225.22616299999999</v>
      </c>
      <c r="S190" s="155">
        <v>0</v>
      </c>
      <c r="T190" s="156">
        <f t="shared" ref="T190:T211" si="33">S190*H190</f>
        <v>0</v>
      </c>
      <c r="AR190" s="157" t="s">
        <v>177</v>
      </c>
      <c r="AT190" s="157" t="s">
        <v>174</v>
      </c>
      <c r="AU190" s="157" t="s">
        <v>178</v>
      </c>
      <c r="AY190" s="13" t="s">
        <v>172</v>
      </c>
      <c r="BE190" s="158">
        <f t="shared" ref="BE190:BE211" si="34">IF(N190="základná",J190,0)</f>
        <v>0</v>
      </c>
      <c r="BF190" s="158">
        <f t="shared" ref="BF190:BF211" si="35">IF(N190="znížená",J190,0)</f>
        <v>0</v>
      </c>
      <c r="BG190" s="158">
        <f t="shared" ref="BG190:BG211" si="36">IF(N190="zákl. prenesená",J190,0)</f>
        <v>0</v>
      </c>
      <c r="BH190" s="158">
        <f t="shared" ref="BH190:BH211" si="37">IF(N190="zníž. prenesená",J190,0)</f>
        <v>0</v>
      </c>
      <c r="BI190" s="158">
        <f t="shared" ref="BI190:BI211" si="38">IF(N190="nulová",J190,0)</f>
        <v>0</v>
      </c>
      <c r="BJ190" s="13" t="s">
        <v>178</v>
      </c>
      <c r="BK190" s="158">
        <f t="shared" ref="BK190:BK211" si="39">ROUND(I190*H190,2)</f>
        <v>0</v>
      </c>
      <c r="BL190" s="13" t="s">
        <v>177</v>
      </c>
      <c r="BM190" s="157" t="s">
        <v>316</v>
      </c>
    </row>
    <row r="191" spans="2:65" s="1" customFormat="1" ht="16.5" customHeight="1" x14ac:dyDescent="0.2">
      <c r="B191" s="145"/>
      <c r="C191" s="146" t="s">
        <v>317</v>
      </c>
      <c r="D191" s="146" t="s">
        <v>174</v>
      </c>
      <c r="E191" s="147"/>
      <c r="F191" s="148" t="s">
        <v>318</v>
      </c>
      <c r="G191" s="149" t="s">
        <v>207</v>
      </c>
      <c r="H191" s="150">
        <v>475.78</v>
      </c>
      <c r="I191" s="151"/>
      <c r="J191" s="150">
        <f t="shared" si="30"/>
        <v>0</v>
      </c>
      <c r="K191" s="152"/>
      <c r="L191" s="28"/>
      <c r="M191" s="153" t="s">
        <v>1</v>
      </c>
      <c r="N191" s="154" t="s">
        <v>37</v>
      </c>
      <c r="P191" s="155">
        <f t="shared" si="31"/>
        <v>0</v>
      </c>
      <c r="Q191" s="155">
        <v>4.3899999999999998E-3</v>
      </c>
      <c r="R191" s="155">
        <f t="shared" si="32"/>
        <v>2.0886741999999998</v>
      </c>
      <c r="S191" s="155">
        <v>0</v>
      </c>
      <c r="T191" s="156">
        <f t="shared" si="33"/>
        <v>0</v>
      </c>
      <c r="AR191" s="157" t="s">
        <v>177</v>
      </c>
      <c r="AT191" s="157" t="s">
        <v>174</v>
      </c>
      <c r="AU191" s="157" t="s">
        <v>178</v>
      </c>
      <c r="AY191" s="13" t="s">
        <v>172</v>
      </c>
      <c r="BE191" s="158">
        <f t="shared" si="34"/>
        <v>0</v>
      </c>
      <c r="BF191" s="158">
        <f t="shared" si="35"/>
        <v>0</v>
      </c>
      <c r="BG191" s="158">
        <f t="shared" si="36"/>
        <v>0</v>
      </c>
      <c r="BH191" s="158">
        <f t="shared" si="37"/>
        <v>0</v>
      </c>
      <c r="BI191" s="158">
        <f t="shared" si="38"/>
        <v>0</v>
      </c>
      <c r="BJ191" s="13" t="s">
        <v>178</v>
      </c>
      <c r="BK191" s="158">
        <f t="shared" si="39"/>
        <v>0</v>
      </c>
      <c r="BL191" s="13" t="s">
        <v>177</v>
      </c>
      <c r="BM191" s="157" t="s">
        <v>319</v>
      </c>
    </row>
    <row r="192" spans="2:65" s="1" customFormat="1" ht="16.5" customHeight="1" x14ac:dyDescent="0.2">
      <c r="B192" s="145"/>
      <c r="C192" s="146" t="s">
        <v>320</v>
      </c>
      <c r="D192" s="146" t="s">
        <v>174</v>
      </c>
      <c r="E192" s="147"/>
      <c r="F192" s="148" t="s">
        <v>321</v>
      </c>
      <c r="G192" s="149" t="s">
        <v>207</v>
      </c>
      <c r="H192" s="150">
        <v>475.79</v>
      </c>
      <c r="I192" s="151"/>
      <c r="J192" s="150">
        <f t="shared" si="30"/>
        <v>0</v>
      </c>
      <c r="K192" s="152"/>
      <c r="L192" s="28"/>
      <c r="M192" s="153" t="s">
        <v>1</v>
      </c>
      <c r="N192" s="154" t="s">
        <v>37</v>
      </c>
      <c r="P192" s="155">
        <f t="shared" si="31"/>
        <v>0</v>
      </c>
      <c r="Q192" s="155">
        <v>0</v>
      </c>
      <c r="R192" s="155">
        <f t="shared" si="32"/>
        <v>0</v>
      </c>
      <c r="S192" s="155">
        <v>0</v>
      </c>
      <c r="T192" s="156">
        <f t="shared" si="33"/>
        <v>0</v>
      </c>
      <c r="AR192" s="157" t="s">
        <v>177</v>
      </c>
      <c r="AT192" s="157" t="s">
        <v>174</v>
      </c>
      <c r="AU192" s="157" t="s">
        <v>178</v>
      </c>
      <c r="AY192" s="13" t="s">
        <v>172</v>
      </c>
      <c r="BE192" s="158">
        <f t="shared" si="34"/>
        <v>0</v>
      </c>
      <c r="BF192" s="158">
        <f t="shared" si="35"/>
        <v>0</v>
      </c>
      <c r="BG192" s="158">
        <f t="shared" si="36"/>
        <v>0</v>
      </c>
      <c r="BH192" s="158">
        <f t="shared" si="37"/>
        <v>0</v>
      </c>
      <c r="BI192" s="158">
        <f t="shared" si="38"/>
        <v>0</v>
      </c>
      <c r="BJ192" s="13" t="s">
        <v>178</v>
      </c>
      <c r="BK192" s="158">
        <f t="shared" si="39"/>
        <v>0</v>
      </c>
      <c r="BL192" s="13" t="s">
        <v>177</v>
      </c>
      <c r="BM192" s="157" t="s">
        <v>322</v>
      </c>
    </row>
    <row r="193" spans="2:65" s="1" customFormat="1" ht="24" customHeight="1" x14ac:dyDescent="0.2">
      <c r="B193" s="145"/>
      <c r="C193" s="146" t="s">
        <v>323</v>
      </c>
      <c r="D193" s="146" t="s">
        <v>174</v>
      </c>
      <c r="E193" s="147"/>
      <c r="F193" s="148" t="s">
        <v>324</v>
      </c>
      <c r="G193" s="149" t="s">
        <v>207</v>
      </c>
      <c r="H193" s="150">
        <v>451</v>
      </c>
      <c r="I193" s="151"/>
      <c r="J193" s="150">
        <f t="shared" si="30"/>
        <v>0</v>
      </c>
      <c r="K193" s="152"/>
      <c r="L193" s="28"/>
      <c r="M193" s="153" t="s">
        <v>1</v>
      </c>
      <c r="N193" s="154" t="s">
        <v>37</v>
      </c>
      <c r="P193" s="155">
        <f t="shared" si="31"/>
        <v>0</v>
      </c>
      <c r="Q193" s="155">
        <v>2.2799999999999999E-3</v>
      </c>
      <c r="R193" s="155">
        <f t="shared" si="32"/>
        <v>1.0282799999999999</v>
      </c>
      <c r="S193" s="155">
        <v>0</v>
      </c>
      <c r="T193" s="156">
        <f t="shared" si="33"/>
        <v>0</v>
      </c>
      <c r="AR193" s="157" t="s">
        <v>177</v>
      </c>
      <c r="AT193" s="157" t="s">
        <v>174</v>
      </c>
      <c r="AU193" s="157" t="s">
        <v>178</v>
      </c>
      <c r="AY193" s="13" t="s">
        <v>172</v>
      </c>
      <c r="BE193" s="158">
        <f t="shared" si="34"/>
        <v>0</v>
      </c>
      <c r="BF193" s="158">
        <f t="shared" si="35"/>
        <v>0</v>
      </c>
      <c r="BG193" s="158">
        <f t="shared" si="36"/>
        <v>0</v>
      </c>
      <c r="BH193" s="158">
        <f t="shared" si="37"/>
        <v>0</v>
      </c>
      <c r="BI193" s="158">
        <f t="shared" si="38"/>
        <v>0</v>
      </c>
      <c r="BJ193" s="13" t="s">
        <v>178</v>
      </c>
      <c r="BK193" s="158">
        <f t="shared" si="39"/>
        <v>0</v>
      </c>
      <c r="BL193" s="13" t="s">
        <v>177</v>
      </c>
      <c r="BM193" s="157" t="s">
        <v>325</v>
      </c>
    </row>
    <row r="194" spans="2:65" s="1" customFormat="1" ht="24" customHeight="1" x14ac:dyDescent="0.2">
      <c r="B194" s="145"/>
      <c r="C194" s="146" t="s">
        <v>326</v>
      </c>
      <c r="D194" s="146" t="s">
        <v>174</v>
      </c>
      <c r="E194" s="147"/>
      <c r="F194" s="148" t="s">
        <v>327</v>
      </c>
      <c r="G194" s="149" t="s">
        <v>207</v>
      </c>
      <c r="H194" s="150">
        <v>451.01</v>
      </c>
      <c r="I194" s="151"/>
      <c r="J194" s="150">
        <f t="shared" si="30"/>
        <v>0</v>
      </c>
      <c r="K194" s="152"/>
      <c r="L194" s="28"/>
      <c r="M194" s="153" t="s">
        <v>1</v>
      </c>
      <c r="N194" s="154" t="s">
        <v>37</v>
      </c>
      <c r="P194" s="155">
        <f t="shared" si="31"/>
        <v>0</v>
      </c>
      <c r="Q194" s="155">
        <v>0</v>
      </c>
      <c r="R194" s="155">
        <f t="shared" si="32"/>
        <v>0</v>
      </c>
      <c r="S194" s="155">
        <v>0</v>
      </c>
      <c r="T194" s="156">
        <f t="shared" si="33"/>
        <v>0</v>
      </c>
      <c r="AR194" s="157" t="s">
        <v>177</v>
      </c>
      <c r="AT194" s="157" t="s">
        <v>174</v>
      </c>
      <c r="AU194" s="157" t="s">
        <v>178</v>
      </c>
      <c r="AY194" s="13" t="s">
        <v>172</v>
      </c>
      <c r="BE194" s="158">
        <f t="shared" si="34"/>
        <v>0</v>
      </c>
      <c r="BF194" s="158">
        <f t="shared" si="35"/>
        <v>0</v>
      </c>
      <c r="BG194" s="158">
        <f t="shared" si="36"/>
        <v>0</v>
      </c>
      <c r="BH194" s="158">
        <f t="shared" si="37"/>
        <v>0</v>
      </c>
      <c r="BI194" s="158">
        <f t="shared" si="38"/>
        <v>0</v>
      </c>
      <c r="BJ194" s="13" t="s">
        <v>178</v>
      </c>
      <c r="BK194" s="158">
        <f t="shared" si="39"/>
        <v>0</v>
      </c>
      <c r="BL194" s="13" t="s">
        <v>177</v>
      </c>
      <c r="BM194" s="157" t="s">
        <v>328</v>
      </c>
    </row>
    <row r="195" spans="2:65" s="1" customFormat="1" ht="36" customHeight="1" x14ac:dyDescent="0.2">
      <c r="B195" s="145"/>
      <c r="C195" s="146" t="s">
        <v>329</v>
      </c>
      <c r="D195" s="146" t="s">
        <v>174</v>
      </c>
      <c r="E195" s="147"/>
      <c r="F195" s="148" t="s">
        <v>330</v>
      </c>
      <c r="G195" s="149" t="s">
        <v>207</v>
      </c>
      <c r="H195" s="150">
        <v>1068.81</v>
      </c>
      <c r="I195" s="151"/>
      <c r="J195" s="150">
        <f t="shared" si="30"/>
        <v>0</v>
      </c>
      <c r="K195" s="152"/>
      <c r="L195" s="28"/>
      <c r="M195" s="153" t="s">
        <v>1</v>
      </c>
      <c r="N195" s="154" t="s">
        <v>37</v>
      </c>
      <c r="P195" s="155">
        <f t="shared" si="31"/>
        <v>0</v>
      </c>
      <c r="Q195" s="155">
        <v>8.7799999999999996E-3</v>
      </c>
      <c r="R195" s="155">
        <f t="shared" si="32"/>
        <v>9.3841517999999997</v>
      </c>
      <c r="S195" s="155">
        <v>0</v>
      </c>
      <c r="T195" s="156">
        <f t="shared" si="33"/>
        <v>0</v>
      </c>
      <c r="AR195" s="157" t="s">
        <v>177</v>
      </c>
      <c r="AT195" s="157" t="s">
        <v>174</v>
      </c>
      <c r="AU195" s="157" t="s">
        <v>178</v>
      </c>
      <c r="AY195" s="13" t="s">
        <v>172</v>
      </c>
      <c r="BE195" s="158">
        <f t="shared" si="34"/>
        <v>0</v>
      </c>
      <c r="BF195" s="158">
        <f t="shared" si="35"/>
        <v>0</v>
      </c>
      <c r="BG195" s="158">
        <f t="shared" si="36"/>
        <v>0</v>
      </c>
      <c r="BH195" s="158">
        <f t="shared" si="37"/>
        <v>0</v>
      </c>
      <c r="BI195" s="158">
        <f t="shared" si="38"/>
        <v>0</v>
      </c>
      <c r="BJ195" s="13" t="s">
        <v>178</v>
      </c>
      <c r="BK195" s="158">
        <f t="shared" si="39"/>
        <v>0</v>
      </c>
      <c r="BL195" s="13" t="s">
        <v>177</v>
      </c>
      <c r="BM195" s="157" t="s">
        <v>331</v>
      </c>
    </row>
    <row r="196" spans="2:65" s="1" customFormat="1" ht="16.5" customHeight="1" x14ac:dyDescent="0.2">
      <c r="B196" s="145"/>
      <c r="C196" s="146" t="s">
        <v>332</v>
      </c>
      <c r="D196" s="146" t="s">
        <v>174</v>
      </c>
      <c r="E196" s="147"/>
      <c r="F196" s="148" t="s">
        <v>333</v>
      </c>
      <c r="G196" s="149" t="s">
        <v>176</v>
      </c>
      <c r="H196" s="150">
        <v>4.13</v>
      </c>
      <c r="I196" s="151"/>
      <c r="J196" s="150">
        <f t="shared" si="30"/>
        <v>0</v>
      </c>
      <c r="K196" s="152"/>
      <c r="L196" s="28"/>
      <c r="M196" s="153" t="s">
        <v>1</v>
      </c>
      <c r="N196" s="154" t="s">
        <v>37</v>
      </c>
      <c r="P196" s="155">
        <f t="shared" si="31"/>
        <v>0</v>
      </c>
      <c r="Q196" s="155">
        <v>2.4018999999999999</v>
      </c>
      <c r="R196" s="155">
        <f t="shared" si="32"/>
        <v>9.919846999999999</v>
      </c>
      <c r="S196" s="155">
        <v>0</v>
      </c>
      <c r="T196" s="156">
        <f t="shared" si="33"/>
        <v>0</v>
      </c>
      <c r="AR196" s="157" t="s">
        <v>177</v>
      </c>
      <c r="AT196" s="157" t="s">
        <v>174</v>
      </c>
      <c r="AU196" s="157" t="s">
        <v>178</v>
      </c>
      <c r="AY196" s="13" t="s">
        <v>172</v>
      </c>
      <c r="BE196" s="158">
        <f t="shared" si="34"/>
        <v>0</v>
      </c>
      <c r="BF196" s="158">
        <f t="shared" si="35"/>
        <v>0</v>
      </c>
      <c r="BG196" s="158">
        <f t="shared" si="36"/>
        <v>0</v>
      </c>
      <c r="BH196" s="158">
        <f t="shared" si="37"/>
        <v>0</v>
      </c>
      <c r="BI196" s="158">
        <f t="shared" si="38"/>
        <v>0</v>
      </c>
      <c r="BJ196" s="13" t="s">
        <v>178</v>
      </c>
      <c r="BK196" s="158">
        <f t="shared" si="39"/>
        <v>0</v>
      </c>
      <c r="BL196" s="13" t="s">
        <v>177</v>
      </c>
      <c r="BM196" s="157" t="s">
        <v>334</v>
      </c>
    </row>
    <row r="197" spans="2:65" s="1" customFormat="1" ht="16.5" customHeight="1" x14ac:dyDescent="0.2">
      <c r="B197" s="145"/>
      <c r="C197" s="146" t="s">
        <v>335</v>
      </c>
      <c r="D197" s="146" t="s">
        <v>174</v>
      </c>
      <c r="E197" s="147"/>
      <c r="F197" s="148" t="s">
        <v>336</v>
      </c>
      <c r="G197" s="149" t="s">
        <v>207</v>
      </c>
      <c r="H197" s="150">
        <v>34.520000000000003</v>
      </c>
      <c r="I197" s="151"/>
      <c r="J197" s="150">
        <f t="shared" si="30"/>
        <v>0</v>
      </c>
      <c r="K197" s="152"/>
      <c r="L197" s="28"/>
      <c r="M197" s="153" t="s">
        <v>1</v>
      </c>
      <c r="N197" s="154" t="s">
        <v>37</v>
      </c>
      <c r="P197" s="155">
        <f t="shared" si="31"/>
        <v>0</v>
      </c>
      <c r="Q197" s="155">
        <v>3.64E-3</v>
      </c>
      <c r="R197" s="155">
        <f t="shared" si="32"/>
        <v>0.12565280000000001</v>
      </c>
      <c r="S197" s="155">
        <v>0</v>
      </c>
      <c r="T197" s="156">
        <f t="shared" si="33"/>
        <v>0</v>
      </c>
      <c r="AR197" s="157" t="s">
        <v>177</v>
      </c>
      <c r="AT197" s="157" t="s">
        <v>174</v>
      </c>
      <c r="AU197" s="157" t="s">
        <v>178</v>
      </c>
      <c r="AY197" s="13" t="s">
        <v>172</v>
      </c>
      <c r="BE197" s="158">
        <f t="shared" si="34"/>
        <v>0</v>
      </c>
      <c r="BF197" s="158">
        <f t="shared" si="35"/>
        <v>0</v>
      </c>
      <c r="BG197" s="158">
        <f t="shared" si="36"/>
        <v>0</v>
      </c>
      <c r="BH197" s="158">
        <f t="shared" si="37"/>
        <v>0</v>
      </c>
      <c r="BI197" s="158">
        <f t="shared" si="38"/>
        <v>0</v>
      </c>
      <c r="BJ197" s="13" t="s">
        <v>178</v>
      </c>
      <c r="BK197" s="158">
        <f t="shared" si="39"/>
        <v>0</v>
      </c>
      <c r="BL197" s="13" t="s">
        <v>177</v>
      </c>
      <c r="BM197" s="157" t="s">
        <v>337</v>
      </c>
    </row>
    <row r="198" spans="2:65" s="1" customFormat="1" ht="16.5" customHeight="1" x14ac:dyDescent="0.2">
      <c r="B198" s="145"/>
      <c r="C198" s="146" t="s">
        <v>338</v>
      </c>
      <c r="D198" s="146" t="s">
        <v>174</v>
      </c>
      <c r="E198" s="147"/>
      <c r="F198" s="148" t="s">
        <v>339</v>
      </c>
      <c r="G198" s="149" t="s">
        <v>207</v>
      </c>
      <c r="H198" s="150">
        <v>34.53</v>
      </c>
      <c r="I198" s="151"/>
      <c r="J198" s="150">
        <f t="shared" si="30"/>
        <v>0</v>
      </c>
      <c r="K198" s="152"/>
      <c r="L198" s="28"/>
      <c r="M198" s="153" t="s">
        <v>1</v>
      </c>
      <c r="N198" s="154" t="s">
        <v>37</v>
      </c>
      <c r="P198" s="155">
        <f t="shared" si="31"/>
        <v>0</v>
      </c>
      <c r="Q198" s="155">
        <v>0</v>
      </c>
      <c r="R198" s="155">
        <f t="shared" si="32"/>
        <v>0</v>
      </c>
      <c r="S198" s="155">
        <v>0</v>
      </c>
      <c r="T198" s="156">
        <f t="shared" si="33"/>
        <v>0</v>
      </c>
      <c r="AR198" s="157" t="s">
        <v>177</v>
      </c>
      <c r="AT198" s="157" t="s">
        <v>174</v>
      </c>
      <c r="AU198" s="157" t="s">
        <v>178</v>
      </c>
      <c r="AY198" s="13" t="s">
        <v>172</v>
      </c>
      <c r="BE198" s="158">
        <f t="shared" si="34"/>
        <v>0</v>
      </c>
      <c r="BF198" s="158">
        <f t="shared" si="35"/>
        <v>0</v>
      </c>
      <c r="BG198" s="158">
        <f t="shared" si="36"/>
        <v>0</v>
      </c>
      <c r="BH198" s="158">
        <f t="shared" si="37"/>
        <v>0</v>
      </c>
      <c r="BI198" s="158">
        <f t="shared" si="38"/>
        <v>0</v>
      </c>
      <c r="BJ198" s="13" t="s">
        <v>178</v>
      </c>
      <c r="BK198" s="158">
        <f t="shared" si="39"/>
        <v>0</v>
      </c>
      <c r="BL198" s="13" t="s">
        <v>177</v>
      </c>
      <c r="BM198" s="157" t="s">
        <v>340</v>
      </c>
    </row>
    <row r="199" spans="2:65" s="1" customFormat="1" ht="24" customHeight="1" x14ac:dyDescent="0.2">
      <c r="B199" s="145"/>
      <c r="C199" s="146" t="s">
        <v>341</v>
      </c>
      <c r="D199" s="146" t="s">
        <v>174</v>
      </c>
      <c r="E199" s="147"/>
      <c r="F199" s="148" t="s">
        <v>342</v>
      </c>
      <c r="G199" s="149" t="s">
        <v>207</v>
      </c>
      <c r="H199" s="150">
        <v>10.210000000000001</v>
      </c>
      <c r="I199" s="151"/>
      <c r="J199" s="150">
        <f t="shared" si="30"/>
        <v>0</v>
      </c>
      <c r="K199" s="152"/>
      <c r="L199" s="28"/>
      <c r="M199" s="153" t="s">
        <v>1</v>
      </c>
      <c r="N199" s="154" t="s">
        <v>37</v>
      </c>
      <c r="P199" s="155">
        <f t="shared" si="31"/>
        <v>0</v>
      </c>
      <c r="Q199" s="155">
        <v>5.3499999999999997E-3</v>
      </c>
      <c r="R199" s="155">
        <f t="shared" si="32"/>
        <v>5.4623499999999998E-2</v>
      </c>
      <c r="S199" s="155">
        <v>0</v>
      </c>
      <c r="T199" s="156">
        <f t="shared" si="33"/>
        <v>0</v>
      </c>
      <c r="AR199" s="157" t="s">
        <v>177</v>
      </c>
      <c r="AT199" s="157" t="s">
        <v>174</v>
      </c>
      <c r="AU199" s="157" t="s">
        <v>178</v>
      </c>
      <c r="AY199" s="13" t="s">
        <v>172</v>
      </c>
      <c r="BE199" s="158">
        <f t="shared" si="34"/>
        <v>0</v>
      </c>
      <c r="BF199" s="158">
        <f t="shared" si="35"/>
        <v>0</v>
      </c>
      <c r="BG199" s="158">
        <f t="shared" si="36"/>
        <v>0</v>
      </c>
      <c r="BH199" s="158">
        <f t="shared" si="37"/>
        <v>0</v>
      </c>
      <c r="BI199" s="158">
        <f t="shared" si="38"/>
        <v>0</v>
      </c>
      <c r="BJ199" s="13" t="s">
        <v>178</v>
      </c>
      <c r="BK199" s="158">
        <f t="shared" si="39"/>
        <v>0</v>
      </c>
      <c r="BL199" s="13" t="s">
        <v>177</v>
      </c>
      <c r="BM199" s="157" t="s">
        <v>343</v>
      </c>
    </row>
    <row r="200" spans="2:65" s="1" customFormat="1" ht="24" customHeight="1" x14ac:dyDescent="0.2">
      <c r="B200" s="145"/>
      <c r="C200" s="146" t="s">
        <v>344</v>
      </c>
      <c r="D200" s="146" t="s">
        <v>174</v>
      </c>
      <c r="E200" s="147"/>
      <c r="F200" s="148" t="s">
        <v>345</v>
      </c>
      <c r="G200" s="149" t="s">
        <v>207</v>
      </c>
      <c r="H200" s="150">
        <v>10.210000000000001</v>
      </c>
      <c r="I200" s="151"/>
      <c r="J200" s="150">
        <f t="shared" si="30"/>
        <v>0</v>
      </c>
      <c r="K200" s="152"/>
      <c r="L200" s="28"/>
      <c r="M200" s="153" t="s">
        <v>1</v>
      </c>
      <c r="N200" s="154" t="s">
        <v>37</v>
      </c>
      <c r="P200" s="155">
        <f t="shared" si="31"/>
        <v>0</v>
      </c>
      <c r="Q200" s="155">
        <v>0</v>
      </c>
      <c r="R200" s="155">
        <f t="shared" si="32"/>
        <v>0</v>
      </c>
      <c r="S200" s="155">
        <v>0</v>
      </c>
      <c r="T200" s="156">
        <f t="shared" si="33"/>
        <v>0</v>
      </c>
      <c r="AR200" s="157" t="s">
        <v>177</v>
      </c>
      <c r="AT200" s="157" t="s">
        <v>174</v>
      </c>
      <c r="AU200" s="157" t="s">
        <v>178</v>
      </c>
      <c r="AY200" s="13" t="s">
        <v>172</v>
      </c>
      <c r="BE200" s="158">
        <f t="shared" si="34"/>
        <v>0</v>
      </c>
      <c r="BF200" s="158">
        <f t="shared" si="35"/>
        <v>0</v>
      </c>
      <c r="BG200" s="158">
        <f t="shared" si="36"/>
        <v>0</v>
      </c>
      <c r="BH200" s="158">
        <f t="shared" si="37"/>
        <v>0</v>
      </c>
      <c r="BI200" s="158">
        <f t="shared" si="38"/>
        <v>0</v>
      </c>
      <c r="BJ200" s="13" t="s">
        <v>178</v>
      </c>
      <c r="BK200" s="158">
        <f t="shared" si="39"/>
        <v>0</v>
      </c>
      <c r="BL200" s="13" t="s">
        <v>177</v>
      </c>
      <c r="BM200" s="157" t="s">
        <v>346</v>
      </c>
    </row>
    <row r="201" spans="2:65" s="1" customFormat="1" ht="24" customHeight="1" x14ac:dyDescent="0.2">
      <c r="B201" s="145"/>
      <c r="C201" s="146" t="s">
        <v>347</v>
      </c>
      <c r="D201" s="146" t="s">
        <v>174</v>
      </c>
      <c r="E201" s="147"/>
      <c r="F201" s="148" t="s">
        <v>348</v>
      </c>
      <c r="G201" s="149" t="s">
        <v>238</v>
      </c>
      <c r="H201" s="150">
        <v>1.61</v>
      </c>
      <c r="I201" s="151"/>
      <c r="J201" s="150">
        <f t="shared" si="30"/>
        <v>0</v>
      </c>
      <c r="K201" s="152"/>
      <c r="L201" s="28"/>
      <c r="M201" s="153" t="s">
        <v>1</v>
      </c>
      <c r="N201" s="154" t="s">
        <v>37</v>
      </c>
      <c r="P201" s="155">
        <f t="shared" si="31"/>
        <v>0</v>
      </c>
      <c r="Q201" s="155">
        <v>1.01688</v>
      </c>
      <c r="R201" s="155">
        <f t="shared" si="32"/>
        <v>1.6371768000000002</v>
      </c>
      <c r="S201" s="155">
        <v>0</v>
      </c>
      <c r="T201" s="156">
        <f t="shared" si="33"/>
        <v>0</v>
      </c>
      <c r="AR201" s="157" t="s">
        <v>177</v>
      </c>
      <c r="AT201" s="157" t="s">
        <v>174</v>
      </c>
      <c r="AU201" s="157" t="s">
        <v>178</v>
      </c>
      <c r="AY201" s="13" t="s">
        <v>172</v>
      </c>
      <c r="BE201" s="158">
        <f t="shared" si="34"/>
        <v>0</v>
      </c>
      <c r="BF201" s="158">
        <f t="shared" si="35"/>
        <v>0</v>
      </c>
      <c r="BG201" s="158">
        <f t="shared" si="36"/>
        <v>0</v>
      </c>
      <c r="BH201" s="158">
        <f t="shared" si="37"/>
        <v>0</v>
      </c>
      <c r="BI201" s="158">
        <f t="shared" si="38"/>
        <v>0</v>
      </c>
      <c r="BJ201" s="13" t="s">
        <v>178</v>
      </c>
      <c r="BK201" s="158">
        <f t="shared" si="39"/>
        <v>0</v>
      </c>
      <c r="BL201" s="13" t="s">
        <v>177</v>
      </c>
      <c r="BM201" s="157" t="s">
        <v>349</v>
      </c>
    </row>
    <row r="202" spans="2:65" s="1" customFormat="1" ht="16.5" customHeight="1" x14ac:dyDescent="0.2">
      <c r="B202" s="145"/>
      <c r="C202" s="146" t="s">
        <v>350</v>
      </c>
      <c r="D202" s="146" t="s">
        <v>174</v>
      </c>
      <c r="E202" s="147"/>
      <c r="F202" s="148" t="s">
        <v>351</v>
      </c>
      <c r="G202" s="149" t="s">
        <v>176</v>
      </c>
      <c r="H202" s="150">
        <v>16.579999999999998</v>
      </c>
      <c r="I202" s="151"/>
      <c r="J202" s="150">
        <f t="shared" si="30"/>
        <v>0</v>
      </c>
      <c r="K202" s="152"/>
      <c r="L202" s="28"/>
      <c r="M202" s="153" t="s">
        <v>1</v>
      </c>
      <c r="N202" s="154" t="s">
        <v>37</v>
      </c>
      <c r="P202" s="155">
        <f t="shared" si="31"/>
        <v>0</v>
      </c>
      <c r="Q202" s="155">
        <v>2.4018600000000001</v>
      </c>
      <c r="R202" s="155">
        <f t="shared" si="32"/>
        <v>39.8228388</v>
      </c>
      <c r="S202" s="155">
        <v>0</v>
      </c>
      <c r="T202" s="156">
        <f t="shared" si="33"/>
        <v>0</v>
      </c>
      <c r="AR202" s="157" t="s">
        <v>177</v>
      </c>
      <c r="AT202" s="157" t="s">
        <v>174</v>
      </c>
      <c r="AU202" s="157" t="s">
        <v>178</v>
      </c>
      <c r="AY202" s="13" t="s">
        <v>172</v>
      </c>
      <c r="BE202" s="158">
        <f t="shared" si="34"/>
        <v>0</v>
      </c>
      <c r="BF202" s="158">
        <f t="shared" si="35"/>
        <v>0</v>
      </c>
      <c r="BG202" s="158">
        <f t="shared" si="36"/>
        <v>0</v>
      </c>
      <c r="BH202" s="158">
        <f t="shared" si="37"/>
        <v>0</v>
      </c>
      <c r="BI202" s="158">
        <f t="shared" si="38"/>
        <v>0</v>
      </c>
      <c r="BJ202" s="13" t="s">
        <v>178</v>
      </c>
      <c r="BK202" s="158">
        <f t="shared" si="39"/>
        <v>0</v>
      </c>
      <c r="BL202" s="13" t="s">
        <v>177</v>
      </c>
      <c r="BM202" s="157" t="s">
        <v>352</v>
      </c>
    </row>
    <row r="203" spans="2:65" s="1" customFormat="1" ht="24" customHeight="1" x14ac:dyDescent="0.2">
      <c r="B203" s="145"/>
      <c r="C203" s="146" t="s">
        <v>353</v>
      </c>
      <c r="D203" s="146" t="s">
        <v>174</v>
      </c>
      <c r="E203" s="147"/>
      <c r="F203" s="148" t="s">
        <v>354</v>
      </c>
      <c r="G203" s="149" t="s">
        <v>207</v>
      </c>
      <c r="H203" s="150">
        <v>104.09</v>
      </c>
      <c r="I203" s="151"/>
      <c r="J203" s="150">
        <f t="shared" si="30"/>
        <v>0</v>
      </c>
      <c r="K203" s="152"/>
      <c r="L203" s="28"/>
      <c r="M203" s="153" t="s">
        <v>1</v>
      </c>
      <c r="N203" s="154" t="s">
        <v>37</v>
      </c>
      <c r="P203" s="155">
        <f t="shared" si="31"/>
        <v>0</v>
      </c>
      <c r="Q203" s="155">
        <v>3.4099999999999998E-3</v>
      </c>
      <c r="R203" s="155">
        <f t="shared" si="32"/>
        <v>0.35494690000000001</v>
      </c>
      <c r="S203" s="155">
        <v>0</v>
      </c>
      <c r="T203" s="156">
        <f t="shared" si="33"/>
        <v>0</v>
      </c>
      <c r="AR203" s="157" t="s">
        <v>177</v>
      </c>
      <c r="AT203" s="157" t="s">
        <v>174</v>
      </c>
      <c r="AU203" s="157" t="s">
        <v>178</v>
      </c>
      <c r="AY203" s="13" t="s">
        <v>172</v>
      </c>
      <c r="BE203" s="158">
        <f t="shared" si="34"/>
        <v>0</v>
      </c>
      <c r="BF203" s="158">
        <f t="shared" si="35"/>
        <v>0</v>
      </c>
      <c r="BG203" s="158">
        <f t="shared" si="36"/>
        <v>0</v>
      </c>
      <c r="BH203" s="158">
        <f t="shared" si="37"/>
        <v>0</v>
      </c>
      <c r="BI203" s="158">
        <f t="shared" si="38"/>
        <v>0</v>
      </c>
      <c r="BJ203" s="13" t="s">
        <v>178</v>
      </c>
      <c r="BK203" s="158">
        <f t="shared" si="39"/>
        <v>0</v>
      </c>
      <c r="BL203" s="13" t="s">
        <v>177</v>
      </c>
      <c r="BM203" s="157" t="s">
        <v>355</v>
      </c>
    </row>
    <row r="204" spans="2:65" s="1" customFormat="1" ht="24" customHeight="1" x14ac:dyDescent="0.2">
      <c r="B204" s="145"/>
      <c r="C204" s="146" t="s">
        <v>356</v>
      </c>
      <c r="D204" s="146" t="s">
        <v>174</v>
      </c>
      <c r="E204" s="147"/>
      <c r="F204" s="148" t="s">
        <v>357</v>
      </c>
      <c r="G204" s="149" t="s">
        <v>207</v>
      </c>
      <c r="H204" s="150">
        <v>104.08</v>
      </c>
      <c r="I204" s="151"/>
      <c r="J204" s="150">
        <f t="shared" si="30"/>
        <v>0</v>
      </c>
      <c r="K204" s="152"/>
      <c r="L204" s="28"/>
      <c r="M204" s="153" t="s">
        <v>1</v>
      </c>
      <c r="N204" s="154" t="s">
        <v>37</v>
      </c>
      <c r="P204" s="155">
        <f t="shared" si="31"/>
        <v>0</v>
      </c>
      <c r="Q204" s="155">
        <v>0</v>
      </c>
      <c r="R204" s="155">
        <f t="shared" si="32"/>
        <v>0</v>
      </c>
      <c r="S204" s="155">
        <v>0</v>
      </c>
      <c r="T204" s="156">
        <f t="shared" si="33"/>
        <v>0</v>
      </c>
      <c r="AR204" s="157" t="s">
        <v>177</v>
      </c>
      <c r="AT204" s="157" t="s">
        <v>174</v>
      </c>
      <c r="AU204" s="157" t="s">
        <v>178</v>
      </c>
      <c r="AY204" s="13" t="s">
        <v>172</v>
      </c>
      <c r="BE204" s="158">
        <f t="shared" si="34"/>
        <v>0</v>
      </c>
      <c r="BF204" s="158">
        <f t="shared" si="35"/>
        <v>0</v>
      </c>
      <c r="BG204" s="158">
        <f t="shared" si="36"/>
        <v>0</v>
      </c>
      <c r="BH204" s="158">
        <f t="shared" si="37"/>
        <v>0</v>
      </c>
      <c r="BI204" s="158">
        <f t="shared" si="38"/>
        <v>0</v>
      </c>
      <c r="BJ204" s="13" t="s">
        <v>178</v>
      </c>
      <c r="BK204" s="158">
        <f t="shared" si="39"/>
        <v>0</v>
      </c>
      <c r="BL204" s="13" t="s">
        <v>177</v>
      </c>
      <c r="BM204" s="157" t="s">
        <v>358</v>
      </c>
    </row>
    <row r="205" spans="2:65" s="1" customFormat="1" ht="24" customHeight="1" x14ac:dyDescent="0.2">
      <c r="B205" s="145"/>
      <c r="C205" s="146" t="s">
        <v>359</v>
      </c>
      <c r="D205" s="146" t="s">
        <v>174</v>
      </c>
      <c r="E205" s="147"/>
      <c r="F205" s="148" t="s">
        <v>360</v>
      </c>
      <c r="G205" s="149" t="s">
        <v>238</v>
      </c>
      <c r="H205" s="150">
        <v>3.89</v>
      </c>
      <c r="I205" s="151"/>
      <c r="J205" s="150">
        <f t="shared" si="30"/>
        <v>0</v>
      </c>
      <c r="K205" s="152"/>
      <c r="L205" s="28"/>
      <c r="M205" s="153" t="s">
        <v>1</v>
      </c>
      <c r="N205" s="154" t="s">
        <v>37</v>
      </c>
      <c r="P205" s="155">
        <f t="shared" si="31"/>
        <v>0</v>
      </c>
      <c r="Q205" s="155">
        <v>1.01684</v>
      </c>
      <c r="R205" s="155">
        <f t="shared" si="32"/>
        <v>3.9555075999999998</v>
      </c>
      <c r="S205" s="155">
        <v>0</v>
      </c>
      <c r="T205" s="156">
        <f t="shared" si="33"/>
        <v>0</v>
      </c>
      <c r="AR205" s="157" t="s">
        <v>177</v>
      </c>
      <c r="AT205" s="157" t="s">
        <v>174</v>
      </c>
      <c r="AU205" s="157" t="s">
        <v>178</v>
      </c>
      <c r="AY205" s="13" t="s">
        <v>172</v>
      </c>
      <c r="BE205" s="158">
        <f t="shared" si="34"/>
        <v>0</v>
      </c>
      <c r="BF205" s="158">
        <f t="shared" si="35"/>
        <v>0</v>
      </c>
      <c r="BG205" s="158">
        <f t="shared" si="36"/>
        <v>0</v>
      </c>
      <c r="BH205" s="158">
        <f t="shared" si="37"/>
        <v>0</v>
      </c>
      <c r="BI205" s="158">
        <f t="shared" si="38"/>
        <v>0</v>
      </c>
      <c r="BJ205" s="13" t="s">
        <v>178</v>
      </c>
      <c r="BK205" s="158">
        <f t="shared" si="39"/>
        <v>0</v>
      </c>
      <c r="BL205" s="13" t="s">
        <v>177</v>
      </c>
      <c r="BM205" s="157" t="s">
        <v>361</v>
      </c>
    </row>
    <row r="206" spans="2:65" s="1" customFormat="1" ht="24" customHeight="1" x14ac:dyDescent="0.2">
      <c r="B206" s="145"/>
      <c r="C206" s="146" t="s">
        <v>362</v>
      </c>
      <c r="D206" s="146" t="s">
        <v>174</v>
      </c>
      <c r="E206" s="147"/>
      <c r="F206" s="148" t="s">
        <v>363</v>
      </c>
      <c r="G206" s="149" t="s">
        <v>207</v>
      </c>
      <c r="H206" s="150">
        <v>33.840000000000003</v>
      </c>
      <c r="I206" s="151"/>
      <c r="J206" s="150">
        <f t="shared" si="30"/>
        <v>0</v>
      </c>
      <c r="K206" s="152"/>
      <c r="L206" s="28"/>
      <c r="M206" s="153" t="s">
        <v>1</v>
      </c>
      <c r="N206" s="154" t="s">
        <v>37</v>
      </c>
      <c r="P206" s="155">
        <f t="shared" si="31"/>
        <v>0</v>
      </c>
      <c r="Q206" s="155">
        <v>1.4999999999999999E-4</v>
      </c>
      <c r="R206" s="155">
        <f t="shared" si="32"/>
        <v>5.0759999999999998E-3</v>
      </c>
      <c r="S206" s="155">
        <v>0</v>
      </c>
      <c r="T206" s="156">
        <f t="shared" si="33"/>
        <v>0</v>
      </c>
      <c r="AR206" s="157" t="s">
        <v>177</v>
      </c>
      <c r="AT206" s="157" t="s">
        <v>174</v>
      </c>
      <c r="AU206" s="157" t="s">
        <v>178</v>
      </c>
      <c r="AY206" s="13" t="s">
        <v>172</v>
      </c>
      <c r="BE206" s="158">
        <f t="shared" si="34"/>
        <v>0</v>
      </c>
      <c r="BF206" s="158">
        <f t="shared" si="35"/>
        <v>0</v>
      </c>
      <c r="BG206" s="158">
        <f t="shared" si="36"/>
        <v>0</v>
      </c>
      <c r="BH206" s="158">
        <f t="shared" si="37"/>
        <v>0</v>
      </c>
      <c r="BI206" s="158">
        <f t="shared" si="38"/>
        <v>0</v>
      </c>
      <c r="BJ206" s="13" t="s">
        <v>178</v>
      </c>
      <c r="BK206" s="158">
        <f t="shared" si="39"/>
        <v>0</v>
      </c>
      <c r="BL206" s="13" t="s">
        <v>177</v>
      </c>
      <c r="BM206" s="157" t="s">
        <v>364</v>
      </c>
    </row>
    <row r="207" spans="2:65" s="1" customFormat="1" ht="16.5" customHeight="1" x14ac:dyDescent="0.2">
      <c r="B207" s="145"/>
      <c r="C207" s="159" t="s">
        <v>365</v>
      </c>
      <c r="D207" s="159" t="s">
        <v>244</v>
      </c>
      <c r="E207" s="160"/>
      <c r="F207" s="161" t="s">
        <v>366</v>
      </c>
      <c r="G207" s="162" t="s">
        <v>207</v>
      </c>
      <c r="H207" s="163">
        <v>35.53</v>
      </c>
      <c r="I207" s="164"/>
      <c r="J207" s="163">
        <f t="shared" si="30"/>
        <v>0</v>
      </c>
      <c r="K207" s="165"/>
      <c r="L207" s="166"/>
      <c r="M207" s="167" t="s">
        <v>1</v>
      </c>
      <c r="N207" s="168" t="s">
        <v>37</v>
      </c>
      <c r="P207" s="155">
        <f t="shared" si="31"/>
        <v>0</v>
      </c>
      <c r="Q207" s="155">
        <v>1.5E-3</v>
      </c>
      <c r="R207" s="155">
        <f t="shared" si="32"/>
        <v>5.3295000000000002E-2</v>
      </c>
      <c r="S207" s="155">
        <v>0</v>
      </c>
      <c r="T207" s="156">
        <f t="shared" si="33"/>
        <v>0</v>
      </c>
      <c r="AR207" s="157" t="s">
        <v>201</v>
      </c>
      <c r="AT207" s="157" t="s">
        <v>244</v>
      </c>
      <c r="AU207" s="157" t="s">
        <v>178</v>
      </c>
      <c r="AY207" s="13" t="s">
        <v>172</v>
      </c>
      <c r="BE207" s="158">
        <f t="shared" si="34"/>
        <v>0</v>
      </c>
      <c r="BF207" s="158">
        <f t="shared" si="35"/>
        <v>0</v>
      </c>
      <c r="BG207" s="158">
        <f t="shared" si="36"/>
        <v>0</v>
      </c>
      <c r="BH207" s="158">
        <f t="shared" si="37"/>
        <v>0</v>
      </c>
      <c r="BI207" s="158">
        <f t="shared" si="38"/>
        <v>0</v>
      </c>
      <c r="BJ207" s="13" t="s">
        <v>178</v>
      </c>
      <c r="BK207" s="158">
        <f t="shared" si="39"/>
        <v>0</v>
      </c>
      <c r="BL207" s="13" t="s">
        <v>177</v>
      </c>
      <c r="BM207" s="157" t="s">
        <v>367</v>
      </c>
    </row>
    <row r="208" spans="2:65" s="1" customFormat="1" ht="16.5" customHeight="1" x14ac:dyDescent="0.2">
      <c r="B208" s="145"/>
      <c r="C208" s="146" t="s">
        <v>368</v>
      </c>
      <c r="D208" s="146" t="s">
        <v>174</v>
      </c>
      <c r="E208" s="147"/>
      <c r="F208" s="148" t="s">
        <v>369</v>
      </c>
      <c r="G208" s="149" t="s">
        <v>176</v>
      </c>
      <c r="H208" s="150">
        <v>2.2799999999999998</v>
      </c>
      <c r="I208" s="151"/>
      <c r="J208" s="150">
        <f t="shared" si="30"/>
        <v>0</v>
      </c>
      <c r="K208" s="152"/>
      <c r="L208" s="28"/>
      <c r="M208" s="153" t="s">
        <v>1</v>
      </c>
      <c r="N208" s="154" t="s">
        <v>37</v>
      </c>
      <c r="P208" s="155">
        <f t="shared" si="31"/>
        <v>0</v>
      </c>
      <c r="Q208" s="155">
        <v>2.2405599999999999</v>
      </c>
      <c r="R208" s="155">
        <f t="shared" si="32"/>
        <v>5.1084767999999992</v>
      </c>
      <c r="S208" s="155">
        <v>0</v>
      </c>
      <c r="T208" s="156">
        <f t="shared" si="33"/>
        <v>0</v>
      </c>
      <c r="AR208" s="157" t="s">
        <v>177</v>
      </c>
      <c r="AT208" s="157" t="s">
        <v>174</v>
      </c>
      <c r="AU208" s="157" t="s">
        <v>178</v>
      </c>
      <c r="AY208" s="13" t="s">
        <v>172</v>
      </c>
      <c r="BE208" s="158">
        <f t="shared" si="34"/>
        <v>0</v>
      </c>
      <c r="BF208" s="158">
        <f t="shared" si="35"/>
        <v>0</v>
      </c>
      <c r="BG208" s="158">
        <f t="shared" si="36"/>
        <v>0</v>
      </c>
      <c r="BH208" s="158">
        <f t="shared" si="37"/>
        <v>0</v>
      </c>
      <c r="BI208" s="158">
        <f t="shared" si="38"/>
        <v>0</v>
      </c>
      <c r="BJ208" s="13" t="s">
        <v>178</v>
      </c>
      <c r="BK208" s="158">
        <f t="shared" si="39"/>
        <v>0</v>
      </c>
      <c r="BL208" s="13" t="s">
        <v>177</v>
      </c>
      <c r="BM208" s="157" t="s">
        <v>370</v>
      </c>
    </row>
    <row r="209" spans="2:65" s="1" customFormat="1" ht="24" customHeight="1" x14ac:dyDescent="0.2">
      <c r="B209" s="145"/>
      <c r="C209" s="146" t="s">
        <v>371</v>
      </c>
      <c r="D209" s="146" t="s">
        <v>174</v>
      </c>
      <c r="E209" s="147"/>
      <c r="F209" s="148" t="s">
        <v>372</v>
      </c>
      <c r="G209" s="149" t="s">
        <v>238</v>
      </c>
      <c r="H209" s="150">
        <v>0.47</v>
      </c>
      <c r="I209" s="151"/>
      <c r="J209" s="150">
        <f t="shared" si="30"/>
        <v>0</v>
      </c>
      <c r="K209" s="152"/>
      <c r="L209" s="28"/>
      <c r="M209" s="153" t="s">
        <v>1</v>
      </c>
      <c r="N209" s="154" t="s">
        <v>37</v>
      </c>
      <c r="P209" s="155">
        <f t="shared" si="31"/>
        <v>0</v>
      </c>
      <c r="Q209" s="155">
        <v>1.01712</v>
      </c>
      <c r="R209" s="155">
        <f t="shared" si="32"/>
        <v>0.47804639999999998</v>
      </c>
      <c r="S209" s="155">
        <v>0</v>
      </c>
      <c r="T209" s="156">
        <f t="shared" si="33"/>
        <v>0</v>
      </c>
      <c r="AR209" s="157" t="s">
        <v>177</v>
      </c>
      <c r="AT209" s="157" t="s">
        <v>174</v>
      </c>
      <c r="AU209" s="157" t="s">
        <v>178</v>
      </c>
      <c r="AY209" s="13" t="s">
        <v>172</v>
      </c>
      <c r="BE209" s="158">
        <f t="shared" si="34"/>
        <v>0</v>
      </c>
      <c r="BF209" s="158">
        <f t="shared" si="35"/>
        <v>0</v>
      </c>
      <c r="BG209" s="158">
        <f t="shared" si="36"/>
        <v>0</v>
      </c>
      <c r="BH209" s="158">
        <f t="shared" si="37"/>
        <v>0</v>
      </c>
      <c r="BI209" s="158">
        <f t="shared" si="38"/>
        <v>0</v>
      </c>
      <c r="BJ209" s="13" t="s">
        <v>178</v>
      </c>
      <c r="BK209" s="158">
        <f t="shared" si="39"/>
        <v>0</v>
      </c>
      <c r="BL209" s="13" t="s">
        <v>177</v>
      </c>
      <c r="BM209" s="157" t="s">
        <v>373</v>
      </c>
    </row>
    <row r="210" spans="2:65" s="1" customFormat="1" ht="24" customHeight="1" x14ac:dyDescent="0.2">
      <c r="B210" s="145"/>
      <c r="C210" s="146" t="s">
        <v>374</v>
      </c>
      <c r="D210" s="146" t="s">
        <v>174</v>
      </c>
      <c r="E210" s="147"/>
      <c r="F210" s="148" t="s">
        <v>375</v>
      </c>
      <c r="G210" s="149" t="s">
        <v>207</v>
      </c>
      <c r="H210" s="150">
        <v>8.31</v>
      </c>
      <c r="I210" s="151"/>
      <c r="J210" s="150">
        <f t="shared" si="30"/>
        <v>0</v>
      </c>
      <c r="K210" s="152"/>
      <c r="L210" s="28"/>
      <c r="M210" s="153" t="s">
        <v>1</v>
      </c>
      <c r="N210" s="154" t="s">
        <v>37</v>
      </c>
      <c r="P210" s="155">
        <f t="shared" si="31"/>
        <v>0</v>
      </c>
      <c r="Q210" s="155">
        <v>8.5199999999999998E-3</v>
      </c>
      <c r="R210" s="155">
        <f t="shared" si="32"/>
        <v>7.0801200000000009E-2</v>
      </c>
      <c r="S210" s="155">
        <v>0</v>
      </c>
      <c r="T210" s="156">
        <f t="shared" si="33"/>
        <v>0</v>
      </c>
      <c r="AR210" s="157" t="s">
        <v>177</v>
      </c>
      <c r="AT210" s="157" t="s">
        <v>174</v>
      </c>
      <c r="AU210" s="157" t="s">
        <v>178</v>
      </c>
      <c r="AY210" s="13" t="s">
        <v>172</v>
      </c>
      <c r="BE210" s="158">
        <f t="shared" si="34"/>
        <v>0</v>
      </c>
      <c r="BF210" s="158">
        <f t="shared" si="35"/>
        <v>0</v>
      </c>
      <c r="BG210" s="158">
        <f t="shared" si="36"/>
        <v>0</v>
      </c>
      <c r="BH210" s="158">
        <f t="shared" si="37"/>
        <v>0</v>
      </c>
      <c r="BI210" s="158">
        <f t="shared" si="38"/>
        <v>0</v>
      </c>
      <c r="BJ210" s="13" t="s">
        <v>178</v>
      </c>
      <c r="BK210" s="158">
        <f t="shared" si="39"/>
        <v>0</v>
      </c>
      <c r="BL210" s="13" t="s">
        <v>177</v>
      </c>
      <c r="BM210" s="157" t="s">
        <v>376</v>
      </c>
    </row>
    <row r="211" spans="2:65" s="1" customFormat="1" ht="24" customHeight="1" x14ac:dyDescent="0.2">
      <c r="B211" s="145"/>
      <c r="C211" s="146" t="s">
        <v>377</v>
      </c>
      <c r="D211" s="146" t="s">
        <v>174</v>
      </c>
      <c r="E211" s="147"/>
      <c r="F211" s="148" t="s">
        <v>378</v>
      </c>
      <c r="G211" s="149" t="s">
        <v>207</v>
      </c>
      <c r="H211" s="150">
        <v>8.31</v>
      </c>
      <c r="I211" s="151"/>
      <c r="J211" s="150">
        <f t="shared" si="30"/>
        <v>0</v>
      </c>
      <c r="K211" s="152"/>
      <c r="L211" s="28"/>
      <c r="M211" s="153" t="s">
        <v>1</v>
      </c>
      <c r="N211" s="154" t="s">
        <v>37</v>
      </c>
      <c r="P211" s="155">
        <f t="shared" si="31"/>
        <v>0</v>
      </c>
      <c r="Q211" s="155">
        <v>0</v>
      </c>
      <c r="R211" s="155">
        <f t="shared" si="32"/>
        <v>0</v>
      </c>
      <c r="S211" s="155">
        <v>0</v>
      </c>
      <c r="T211" s="156">
        <f t="shared" si="33"/>
        <v>0</v>
      </c>
      <c r="AR211" s="157" t="s">
        <v>177</v>
      </c>
      <c r="AT211" s="157" t="s">
        <v>174</v>
      </c>
      <c r="AU211" s="157" t="s">
        <v>178</v>
      </c>
      <c r="AY211" s="13" t="s">
        <v>172</v>
      </c>
      <c r="BE211" s="158">
        <f t="shared" si="34"/>
        <v>0</v>
      </c>
      <c r="BF211" s="158">
        <f t="shared" si="35"/>
        <v>0</v>
      </c>
      <c r="BG211" s="158">
        <f t="shared" si="36"/>
        <v>0</v>
      </c>
      <c r="BH211" s="158">
        <f t="shared" si="37"/>
        <v>0</v>
      </c>
      <c r="BI211" s="158">
        <f t="shared" si="38"/>
        <v>0</v>
      </c>
      <c r="BJ211" s="13" t="s">
        <v>178</v>
      </c>
      <c r="BK211" s="158">
        <f t="shared" si="39"/>
        <v>0</v>
      </c>
      <c r="BL211" s="13" t="s">
        <v>177</v>
      </c>
      <c r="BM211" s="157" t="s">
        <v>379</v>
      </c>
    </row>
    <row r="212" spans="2:65" s="11" customFormat="1" ht="22.8" customHeight="1" x14ac:dyDescent="0.25">
      <c r="B212" s="133"/>
      <c r="D212" s="134" t="s">
        <v>70</v>
      </c>
      <c r="E212" s="143"/>
      <c r="F212" s="143" t="s">
        <v>380</v>
      </c>
      <c r="I212" s="136"/>
      <c r="J212" s="144">
        <f>BK212</f>
        <v>0</v>
      </c>
      <c r="L212" s="133"/>
      <c r="M212" s="138"/>
      <c r="P212" s="139">
        <f>SUM(P213:P214)</f>
        <v>0</v>
      </c>
      <c r="R212" s="139">
        <f>SUM(R213:R214)</f>
        <v>281.48134919999995</v>
      </c>
      <c r="T212" s="140">
        <f>SUM(T213:T214)</f>
        <v>0</v>
      </c>
      <c r="AR212" s="134" t="s">
        <v>79</v>
      </c>
      <c r="AT212" s="141" t="s">
        <v>70</v>
      </c>
      <c r="AU212" s="141" t="s">
        <v>79</v>
      </c>
      <c r="AY212" s="134" t="s">
        <v>172</v>
      </c>
      <c r="BK212" s="142">
        <f>SUM(BK213:BK214)</f>
        <v>0</v>
      </c>
    </row>
    <row r="213" spans="2:65" s="1" customFormat="1" ht="24" customHeight="1" x14ac:dyDescent="0.2">
      <c r="B213" s="145"/>
      <c r="C213" s="146" t="s">
        <v>381</v>
      </c>
      <c r="D213" s="146" t="s">
        <v>174</v>
      </c>
      <c r="E213" s="147"/>
      <c r="F213" s="148" t="s">
        <v>382</v>
      </c>
      <c r="G213" s="149" t="s">
        <v>207</v>
      </c>
      <c r="H213" s="150">
        <v>70.42</v>
      </c>
      <c r="I213" s="151"/>
      <c r="J213" s="150">
        <f>ROUND(I213*H213,2)</f>
        <v>0</v>
      </c>
      <c r="K213" s="152"/>
      <c r="L213" s="28"/>
      <c r="M213" s="153" t="s">
        <v>1</v>
      </c>
      <c r="N213" s="154" t="s">
        <v>37</v>
      </c>
      <c r="P213" s="155">
        <f>O213*H213</f>
        <v>0</v>
      </c>
      <c r="Q213" s="155">
        <v>0.50600999999999996</v>
      </c>
      <c r="R213" s="155">
        <f>Q213*H213</f>
        <v>35.633224200000001</v>
      </c>
      <c r="S213" s="155">
        <v>0</v>
      </c>
      <c r="T213" s="156">
        <f>S213*H213</f>
        <v>0</v>
      </c>
      <c r="AR213" s="157" t="s">
        <v>177</v>
      </c>
      <c r="AT213" s="157" t="s">
        <v>174</v>
      </c>
      <c r="AU213" s="157" t="s">
        <v>178</v>
      </c>
      <c r="AY213" s="13" t="s">
        <v>172</v>
      </c>
      <c r="BE213" s="158">
        <f>IF(N213="základná",J213,0)</f>
        <v>0</v>
      </c>
      <c r="BF213" s="158">
        <f>IF(N213="znížená",J213,0)</f>
        <v>0</v>
      </c>
      <c r="BG213" s="158">
        <f>IF(N213="zákl. prenesená",J213,0)</f>
        <v>0</v>
      </c>
      <c r="BH213" s="158">
        <f>IF(N213="zníž. prenesená",J213,0)</f>
        <v>0</v>
      </c>
      <c r="BI213" s="158">
        <f>IF(N213="nulová",J213,0)</f>
        <v>0</v>
      </c>
      <c r="BJ213" s="13" t="s">
        <v>178</v>
      </c>
      <c r="BK213" s="158">
        <f>ROUND(I213*H213,2)</f>
        <v>0</v>
      </c>
      <c r="BL213" s="13" t="s">
        <v>177</v>
      </c>
      <c r="BM213" s="157" t="s">
        <v>383</v>
      </c>
    </row>
    <row r="214" spans="2:65" s="1" customFormat="1" ht="24" customHeight="1" x14ac:dyDescent="0.2">
      <c r="B214" s="145"/>
      <c r="C214" s="146" t="s">
        <v>117</v>
      </c>
      <c r="D214" s="146" t="s">
        <v>174</v>
      </c>
      <c r="E214" s="147"/>
      <c r="F214" s="148" t="s">
        <v>384</v>
      </c>
      <c r="G214" s="149" t="s">
        <v>176</v>
      </c>
      <c r="H214" s="150">
        <v>127.3</v>
      </c>
      <c r="I214" s="151"/>
      <c r="J214" s="150">
        <f>ROUND(I214*H214,2)</f>
        <v>0</v>
      </c>
      <c r="K214" s="152"/>
      <c r="L214" s="28"/>
      <c r="M214" s="153" t="s">
        <v>1</v>
      </c>
      <c r="N214" s="154" t="s">
        <v>37</v>
      </c>
      <c r="P214" s="155">
        <f>O214*H214</f>
        <v>0</v>
      </c>
      <c r="Q214" s="155">
        <v>1.9312499999999999</v>
      </c>
      <c r="R214" s="155">
        <f>Q214*H214</f>
        <v>245.84812499999998</v>
      </c>
      <c r="S214" s="155">
        <v>0</v>
      </c>
      <c r="T214" s="156">
        <f>S214*H214</f>
        <v>0</v>
      </c>
      <c r="AR214" s="157" t="s">
        <v>177</v>
      </c>
      <c r="AT214" s="157" t="s">
        <v>174</v>
      </c>
      <c r="AU214" s="157" t="s">
        <v>178</v>
      </c>
      <c r="AY214" s="13" t="s">
        <v>172</v>
      </c>
      <c r="BE214" s="158">
        <f>IF(N214="základná",J214,0)</f>
        <v>0</v>
      </c>
      <c r="BF214" s="158">
        <f>IF(N214="znížená",J214,0)</f>
        <v>0</v>
      </c>
      <c r="BG214" s="158">
        <f>IF(N214="zákl. prenesená",J214,0)</f>
        <v>0</v>
      </c>
      <c r="BH214" s="158">
        <f>IF(N214="zníž. prenesená",J214,0)</f>
        <v>0</v>
      </c>
      <c r="BI214" s="158">
        <f>IF(N214="nulová",J214,0)</f>
        <v>0</v>
      </c>
      <c r="BJ214" s="13" t="s">
        <v>178</v>
      </c>
      <c r="BK214" s="158">
        <f>ROUND(I214*H214,2)</f>
        <v>0</v>
      </c>
      <c r="BL214" s="13" t="s">
        <v>177</v>
      </c>
      <c r="BM214" s="157" t="s">
        <v>385</v>
      </c>
    </row>
    <row r="215" spans="2:65" s="11" customFormat="1" ht="22.8" customHeight="1" x14ac:dyDescent="0.25">
      <c r="B215" s="133"/>
      <c r="D215" s="134" t="s">
        <v>70</v>
      </c>
      <c r="E215" s="143"/>
      <c r="F215" s="143" t="s">
        <v>386</v>
      </c>
      <c r="I215" s="136"/>
      <c r="J215" s="144">
        <f>BK215</f>
        <v>0</v>
      </c>
      <c r="L215" s="133"/>
      <c r="M215" s="138"/>
      <c r="P215" s="139">
        <f>SUM(P216:P237)</f>
        <v>0</v>
      </c>
      <c r="R215" s="139">
        <f>SUM(R216:R237)</f>
        <v>139.19485899999998</v>
      </c>
      <c r="T215" s="140">
        <f>SUM(T216:T237)</f>
        <v>0</v>
      </c>
      <c r="AR215" s="134" t="s">
        <v>79</v>
      </c>
      <c r="AT215" s="141" t="s">
        <v>70</v>
      </c>
      <c r="AU215" s="141" t="s">
        <v>79</v>
      </c>
      <c r="AY215" s="134" t="s">
        <v>172</v>
      </c>
      <c r="BK215" s="142">
        <f>SUM(BK216:BK237)</f>
        <v>0</v>
      </c>
    </row>
    <row r="216" spans="2:65" s="1" customFormat="1" ht="24" customHeight="1" x14ac:dyDescent="0.2">
      <c r="B216" s="145"/>
      <c r="C216" s="146" t="s">
        <v>387</v>
      </c>
      <c r="D216" s="146" t="s">
        <v>174</v>
      </c>
      <c r="E216" s="147"/>
      <c r="F216" s="148" t="s">
        <v>388</v>
      </c>
      <c r="G216" s="149" t="s">
        <v>207</v>
      </c>
      <c r="H216" s="150">
        <v>1318.12</v>
      </c>
      <c r="I216" s="151"/>
      <c r="J216" s="150">
        <f t="shared" ref="J216:J237" si="40">ROUND(I216*H216,2)</f>
        <v>0</v>
      </c>
      <c r="K216" s="152"/>
      <c r="L216" s="28"/>
      <c r="M216" s="153" t="s">
        <v>1</v>
      </c>
      <c r="N216" s="154" t="s">
        <v>37</v>
      </c>
      <c r="P216" s="155">
        <f t="shared" ref="P216:P237" si="41">O216*H216</f>
        <v>0</v>
      </c>
      <c r="Q216" s="155">
        <v>4.2000000000000002E-4</v>
      </c>
      <c r="R216" s="155">
        <f t="shared" ref="R216:R237" si="42">Q216*H216</f>
        <v>0.55361039999999995</v>
      </c>
      <c r="S216" s="155">
        <v>0</v>
      </c>
      <c r="T216" s="156">
        <f t="shared" ref="T216:T237" si="43">S216*H216</f>
        <v>0</v>
      </c>
      <c r="AR216" s="157" t="s">
        <v>177</v>
      </c>
      <c r="AT216" s="157" t="s">
        <v>174</v>
      </c>
      <c r="AU216" s="157" t="s">
        <v>178</v>
      </c>
      <c r="AY216" s="13" t="s">
        <v>172</v>
      </c>
      <c r="BE216" s="158">
        <f t="shared" ref="BE216:BE237" si="44">IF(N216="základná",J216,0)</f>
        <v>0</v>
      </c>
      <c r="BF216" s="158">
        <f t="shared" ref="BF216:BF237" si="45">IF(N216="znížená",J216,0)</f>
        <v>0</v>
      </c>
      <c r="BG216" s="158">
        <f t="shared" ref="BG216:BG237" si="46">IF(N216="zákl. prenesená",J216,0)</f>
        <v>0</v>
      </c>
      <c r="BH216" s="158">
        <f t="shared" ref="BH216:BH237" si="47">IF(N216="zníž. prenesená",J216,0)</f>
        <v>0</v>
      </c>
      <c r="BI216" s="158">
        <f t="shared" ref="BI216:BI237" si="48">IF(N216="nulová",J216,0)</f>
        <v>0</v>
      </c>
      <c r="BJ216" s="13" t="s">
        <v>178</v>
      </c>
      <c r="BK216" s="158">
        <f t="shared" ref="BK216:BK237" si="49">ROUND(I216*H216,2)</f>
        <v>0</v>
      </c>
      <c r="BL216" s="13" t="s">
        <v>177</v>
      </c>
      <c r="BM216" s="157" t="s">
        <v>389</v>
      </c>
    </row>
    <row r="217" spans="2:65" s="1" customFormat="1" ht="24" customHeight="1" x14ac:dyDescent="0.2">
      <c r="B217" s="145"/>
      <c r="C217" s="146" t="s">
        <v>390</v>
      </c>
      <c r="D217" s="146" t="s">
        <v>174</v>
      </c>
      <c r="E217" s="147"/>
      <c r="F217" s="148" t="s">
        <v>391</v>
      </c>
      <c r="G217" s="149" t="s">
        <v>207</v>
      </c>
      <c r="H217" s="150">
        <v>1318.12</v>
      </c>
      <c r="I217" s="151"/>
      <c r="J217" s="150">
        <f t="shared" si="40"/>
        <v>0</v>
      </c>
      <c r="K217" s="152"/>
      <c r="L217" s="28"/>
      <c r="M217" s="153" t="s">
        <v>1</v>
      </c>
      <c r="N217" s="154" t="s">
        <v>37</v>
      </c>
      <c r="P217" s="155">
        <f t="shared" si="41"/>
        <v>0</v>
      </c>
      <c r="Q217" s="155">
        <v>3.6800000000000001E-3</v>
      </c>
      <c r="R217" s="155">
        <f t="shared" si="42"/>
        <v>4.8506815999999997</v>
      </c>
      <c r="S217" s="155">
        <v>0</v>
      </c>
      <c r="T217" s="156">
        <f t="shared" si="43"/>
        <v>0</v>
      </c>
      <c r="AR217" s="157" t="s">
        <v>177</v>
      </c>
      <c r="AT217" s="157" t="s">
        <v>174</v>
      </c>
      <c r="AU217" s="157" t="s">
        <v>178</v>
      </c>
      <c r="AY217" s="13" t="s">
        <v>172</v>
      </c>
      <c r="BE217" s="158">
        <f t="shared" si="44"/>
        <v>0</v>
      </c>
      <c r="BF217" s="158">
        <f t="shared" si="45"/>
        <v>0</v>
      </c>
      <c r="BG217" s="158">
        <f t="shared" si="46"/>
        <v>0</v>
      </c>
      <c r="BH217" s="158">
        <f t="shared" si="47"/>
        <v>0</v>
      </c>
      <c r="BI217" s="158">
        <f t="shared" si="48"/>
        <v>0</v>
      </c>
      <c r="BJ217" s="13" t="s">
        <v>178</v>
      </c>
      <c r="BK217" s="158">
        <f t="shared" si="49"/>
        <v>0</v>
      </c>
      <c r="BL217" s="13" t="s">
        <v>177</v>
      </c>
      <c r="BM217" s="157" t="s">
        <v>392</v>
      </c>
    </row>
    <row r="218" spans="2:65" s="1" customFormat="1" ht="24" customHeight="1" x14ac:dyDescent="0.2">
      <c r="B218" s="145"/>
      <c r="C218" s="146" t="s">
        <v>393</v>
      </c>
      <c r="D218" s="146" t="s">
        <v>174</v>
      </c>
      <c r="E218" s="147"/>
      <c r="F218" s="148" t="s">
        <v>394</v>
      </c>
      <c r="G218" s="149" t="s">
        <v>395</v>
      </c>
      <c r="H218" s="150">
        <v>527.34</v>
      </c>
      <c r="I218" s="151"/>
      <c r="J218" s="150">
        <f t="shared" si="40"/>
        <v>0</v>
      </c>
      <c r="K218" s="152"/>
      <c r="L218" s="28"/>
      <c r="M218" s="153" t="s">
        <v>1</v>
      </c>
      <c r="N218" s="154" t="s">
        <v>37</v>
      </c>
      <c r="P218" s="155">
        <f t="shared" si="41"/>
        <v>0</v>
      </c>
      <c r="Q218" s="155">
        <v>4.6000000000000001E-4</v>
      </c>
      <c r="R218" s="155">
        <f t="shared" si="42"/>
        <v>0.24257640000000003</v>
      </c>
      <c r="S218" s="155">
        <v>0</v>
      </c>
      <c r="T218" s="156">
        <f t="shared" si="43"/>
        <v>0</v>
      </c>
      <c r="AR218" s="157" t="s">
        <v>177</v>
      </c>
      <c r="AT218" s="157" t="s">
        <v>174</v>
      </c>
      <c r="AU218" s="157" t="s">
        <v>178</v>
      </c>
      <c r="AY218" s="13" t="s">
        <v>172</v>
      </c>
      <c r="BE218" s="158">
        <f t="shared" si="44"/>
        <v>0</v>
      </c>
      <c r="BF218" s="158">
        <f t="shared" si="45"/>
        <v>0</v>
      </c>
      <c r="BG218" s="158">
        <f t="shared" si="46"/>
        <v>0</v>
      </c>
      <c r="BH218" s="158">
        <f t="shared" si="47"/>
        <v>0</v>
      </c>
      <c r="BI218" s="158">
        <f t="shared" si="48"/>
        <v>0</v>
      </c>
      <c r="BJ218" s="13" t="s">
        <v>178</v>
      </c>
      <c r="BK218" s="158">
        <f t="shared" si="49"/>
        <v>0</v>
      </c>
      <c r="BL218" s="13" t="s">
        <v>177</v>
      </c>
      <c r="BM218" s="157" t="s">
        <v>396</v>
      </c>
    </row>
    <row r="219" spans="2:65" s="1" customFormat="1" ht="24" customHeight="1" x14ac:dyDescent="0.2">
      <c r="B219" s="145"/>
      <c r="C219" s="146" t="s">
        <v>397</v>
      </c>
      <c r="D219" s="146" t="s">
        <v>174</v>
      </c>
      <c r="E219" s="147"/>
      <c r="F219" s="148" t="s">
        <v>398</v>
      </c>
      <c r="G219" s="149" t="s">
        <v>207</v>
      </c>
      <c r="H219" s="150">
        <v>1531.77</v>
      </c>
      <c r="I219" s="151"/>
      <c r="J219" s="150">
        <f t="shared" si="40"/>
        <v>0</v>
      </c>
      <c r="K219" s="152"/>
      <c r="L219" s="28"/>
      <c r="M219" s="153" t="s">
        <v>1</v>
      </c>
      <c r="N219" s="154" t="s">
        <v>37</v>
      </c>
      <c r="P219" s="155">
        <f t="shared" si="41"/>
        <v>0</v>
      </c>
      <c r="Q219" s="155">
        <v>4.1599999999999996E-3</v>
      </c>
      <c r="R219" s="155">
        <f t="shared" si="42"/>
        <v>6.3721631999999993</v>
      </c>
      <c r="S219" s="155">
        <v>0</v>
      </c>
      <c r="T219" s="156">
        <f t="shared" si="43"/>
        <v>0</v>
      </c>
      <c r="AR219" s="157" t="s">
        <v>177</v>
      </c>
      <c r="AT219" s="157" t="s">
        <v>174</v>
      </c>
      <c r="AU219" s="157" t="s">
        <v>178</v>
      </c>
      <c r="AY219" s="13" t="s">
        <v>172</v>
      </c>
      <c r="BE219" s="158">
        <f t="shared" si="44"/>
        <v>0</v>
      </c>
      <c r="BF219" s="158">
        <f t="shared" si="45"/>
        <v>0</v>
      </c>
      <c r="BG219" s="158">
        <f t="shared" si="46"/>
        <v>0</v>
      </c>
      <c r="BH219" s="158">
        <f t="shared" si="47"/>
        <v>0</v>
      </c>
      <c r="BI219" s="158">
        <f t="shared" si="48"/>
        <v>0</v>
      </c>
      <c r="BJ219" s="13" t="s">
        <v>178</v>
      </c>
      <c r="BK219" s="158">
        <f t="shared" si="49"/>
        <v>0</v>
      </c>
      <c r="BL219" s="13" t="s">
        <v>177</v>
      </c>
      <c r="BM219" s="157" t="s">
        <v>399</v>
      </c>
    </row>
    <row r="220" spans="2:65" s="1" customFormat="1" ht="24" customHeight="1" x14ac:dyDescent="0.2">
      <c r="B220" s="145"/>
      <c r="C220" s="146" t="s">
        <v>400</v>
      </c>
      <c r="D220" s="146" t="s">
        <v>174</v>
      </c>
      <c r="E220" s="147"/>
      <c r="F220" s="148" t="s">
        <v>401</v>
      </c>
      <c r="G220" s="149" t="s">
        <v>207</v>
      </c>
      <c r="H220" s="150">
        <v>742.08</v>
      </c>
      <c r="I220" s="151"/>
      <c r="J220" s="150">
        <f t="shared" si="40"/>
        <v>0</v>
      </c>
      <c r="K220" s="152"/>
      <c r="L220" s="28"/>
      <c r="M220" s="153" t="s">
        <v>1</v>
      </c>
      <c r="N220" s="154" t="s">
        <v>37</v>
      </c>
      <c r="P220" s="155">
        <f t="shared" si="41"/>
        <v>0</v>
      </c>
      <c r="Q220" s="155">
        <v>3.0400000000000002E-3</v>
      </c>
      <c r="R220" s="155">
        <f t="shared" si="42"/>
        <v>2.2559232000000002</v>
      </c>
      <c r="S220" s="155">
        <v>0</v>
      </c>
      <c r="T220" s="156">
        <f t="shared" si="43"/>
        <v>0</v>
      </c>
      <c r="AR220" s="157" t="s">
        <v>177</v>
      </c>
      <c r="AT220" s="157" t="s">
        <v>174</v>
      </c>
      <c r="AU220" s="157" t="s">
        <v>178</v>
      </c>
      <c r="AY220" s="13" t="s">
        <v>172</v>
      </c>
      <c r="BE220" s="158">
        <f t="shared" si="44"/>
        <v>0</v>
      </c>
      <c r="BF220" s="158">
        <f t="shared" si="45"/>
        <v>0</v>
      </c>
      <c r="BG220" s="158">
        <f t="shared" si="46"/>
        <v>0</v>
      </c>
      <c r="BH220" s="158">
        <f t="shared" si="47"/>
        <v>0</v>
      </c>
      <c r="BI220" s="158">
        <f t="shared" si="48"/>
        <v>0</v>
      </c>
      <c r="BJ220" s="13" t="s">
        <v>178</v>
      </c>
      <c r="BK220" s="158">
        <f t="shared" si="49"/>
        <v>0</v>
      </c>
      <c r="BL220" s="13" t="s">
        <v>177</v>
      </c>
      <c r="BM220" s="157" t="s">
        <v>402</v>
      </c>
    </row>
    <row r="221" spans="2:65" s="1" customFormat="1" ht="24" customHeight="1" x14ac:dyDescent="0.2">
      <c r="B221" s="145"/>
      <c r="C221" s="146" t="s">
        <v>403</v>
      </c>
      <c r="D221" s="146" t="s">
        <v>174</v>
      </c>
      <c r="E221" s="147"/>
      <c r="F221" s="148" t="s">
        <v>404</v>
      </c>
      <c r="G221" s="149" t="s">
        <v>207</v>
      </c>
      <c r="H221" s="150">
        <v>638.09</v>
      </c>
      <c r="I221" s="151"/>
      <c r="J221" s="150">
        <f t="shared" si="40"/>
        <v>0</v>
      </c>
      <c r="K221" s="152"/>
      <c r="L221" s="28"/>
      <c r="M221" s="153" t="s">
        <v>1</v>
      </c>
      <c r="N221" s="154" t="s">
        <v>37</v>
      </c>
      <c r="P221" s="155">
        <f t="shared" si="41"/>
        <v>0</v>
      </c>
      <c r="Q221" s="155">
        <v>3.9730000000000001E-2</v>
      </c>
      <c r="R221" s="155">
        <f t="shared" si="42"/>
        <v>25.351315700000001</v>
      </c>
      <c r="S221" s="155">
        <v>0</v>
      </c>
      <c r="T221" s="156">
        <f t="shared" si="43"/>
        <v>0</v>
      </c>
      <c r="AR221" s="157" t="s">
        <v>177</v>
      </c>
      <c r="AT221" s="157" t="s">
        <v>174</v>
      </c>
      <c r="AU221" s="157" t="s">
        <v>178</v>
      </c>
      <c r="AY221" s="13" t="s">
        <v>172</v>
      </c>
      <c r="BE221" s="158">
        <f t="shared" si="44"/>
        <v>0</v>
      </c>
      <c r="BF221" s="158">
        <f t="shared" si="45"/>
        <v>0</v>
      </c>
      <c r="BG221" s="158">
        <f t="shared" si="46"/>
        <v>0</v>
      </c>
      <c r="BH221" s="158">
        <f t="shared" si="47"/>
        <v>0</v>
      </c>
      <c r="BI221" s="158">
        <f t="shared" si="48"/>
        <v>0</v>
      </c>
      <c r="BJ221" s="13" t="s">
        <v>178</v>
      </c>
      <c r="BK221" s="158">
        <f t="shared" si="49"/>
        <v>0</v>
      </c>
      <c r="BL221" s="13" t="s">
        <v>177</v>
      </c>
      <c r="BM221" s="157" t="s">
        <v>405</v>
      </c>
    </row>
    <row r="222" spans="2:65" s="1" customFormat="1" ht="24" customHeight="1" x14ac:dyDescent="0.2">
      <c r="B222" s="145"/>
      <c r="C222" s="146" t="s">
        <v>406</v>
      </c>
      <c r="D222" s="146" t="s">
        <v>174</v>
      </c>
      <c r="E222" s="147"/>
      <c r="F222" s="148" t="s">
        <v>407</v>
      </c>
      <c r="G222" s="149" t="s">
        <v>207</v>
      </c>
      <c r="H222" s="150">
        <v>31.49</v>
      </c>
      <c r="I222" s="151"/>
      <c r="J222" s="150">
        <f t="shared" si="40"/>
        <v>0</v>
      </c>
      <c r="K222" s="152"/>
      <c r="L222" s="28"/>
      <c r="M222" s="153" t="s">
        <v>1</v>
      </c>
      <c r="N222" s="154" t="s">
        <v>37</v>
      </c>
      <c r="P222" s="155">
        <f t="shared" si="41"/>
        <v>0</v>
      </c>
      <c r="Q222" s="155">
        <v>2.223E-2</v>
      </c>
      <c r="R222" s="155">
        <f t="shared" si="42"/>
        <v>0.7000227</v>
      </c>
      <c r="S222" s="155">
        <v>0</v>
      </c>
      <c r="T222" s="156">
        <f t="shared" si="43"/>
        <v>0</v>
      </c>
      <c r="AR222" s="157" t="s">
        <v>177</v>
      </c>
      <c r="AT222" s="157" t="s">
        <v>174</v>
      </c>
      <c r="AU222" s="157" t="s">
        <v>178</v>
      </c>
      <c r="AY222" s="13" t="s">
        <v>172</v>
      </c>
      <c r="BE222" s="158">
        <f t="shared" si="44"/>
        <v>0</v>
      </c>
      <c r="BF222" s="158">
        <f t="shared" si="45"/>
        <v>0</v>
      </c>
      <c r="BG222" s="158">
        <f t="shared" si="46"/>
        <v>0</v>
      </c>
      <c r="BH222" s="158">
        <f t="shared" si="47"/>
        <v>0</v>
      </c>
      <c r="BI222" s="158">
        <f t="shared" si="48"/>
        <v>0</v>
      </c>
      <c r="BJ222" s="13" t="s">
        <v>178</v>
      </c>
      <c r="BK222" s="158">
        <f t="shared" si="49"/>
        <v>0</v>
      </c>
      <c r="BL222" s="13" t="s">
        <v>177</v>
      </c>
      <c r="BM222" s="157" t="s">
        <v>408</v>
      </c>
    </row>
    <row r="223" spans="2:65" s="1" customFormat="1" ht="16.5" customHeight="1" x14ac:dyDescent="0.2">
      <c r="B223" s="145"/>
      <c r="C223" s="146" t="s">
        <v>409</v>
      </c>
      <c r="D223" s="146" t="s">
        <v>174</v>
      </c>
      <c r="E223" s="147"/>
      <c r="F223" s="148" t="s">
        <v>410</v>
      </c>
      <c r="G223" s="149" t="s">
        <v>207</v>
      </c>
      <c r="H223" s="150">
        <v>50.51</v>
      </c>
      <c r="I223" s="151"/>
      <c r="J223" s="150">
        <f t="shared" si="40"/>
        <v>0</v>
      </c>
      <c r="K223" s="152"/>
      <c r="L223" s="28"/>
      <c r="M223" s="153" t="s">
        <v>1</v>
      </c>
      <c r="N223" s="154" t="s">
        <v>37</v>
      </c>
      <c r="P223" s="155">
        <f t="shared" si="41"/>
        <v>0</v>
      </c>
      <c r="Q223" s="155">
        <v>1.9740000000000001E-2</v>
      </c>
      <c r="R223" s="155">
        <f t="shared" si="42"/>
        <v>0.99706739999999994</v>
      </c>
      <c r="S223" s="155">
        <v>0</v>
      </c>
      <c r="T223" s="156">
        <f t="shared" si="43"/>
        <v>0</v>
      </c>
      <c r="AR223" s="157" t="s">
        <v>177</v>
      </c>
      <c r="AT223" s="157" t="s">
        <v>174</v>
      </c>
      <c r="AU223" s="157" t="s">
        <v>178</v>
      </c>
      <c r="AY223" s="13" t="s">
        <v>172</v>
      </c>
      <c r="BE223" s="158">
        <f t="shared" si="44"/>
        <v>0</v>
      </c>
      <c r="BF223" s="158">
        <f t="shared" si="45"/>
        <v>0</v>
      </c>
      <c r="BG223" s="158">
        <f t="shared" si="46"/>
        <v>0</v>
      </c>
      <c r="BH223" s="158">
        <f t="shared" si="47"/>
        <v>0</v>
      </c>
      <c r="BI223" s="158">
        <f t="shared" si="48"/>
        <v>0</v>
      </c>
      <c r="BJ223" s="13" t="s">
        <v>178</v>
      </c>
      <c r="BK223" s="158">
        <f t="shared" si="49"/>
        <v>0</v>
      </c>
      <c r="BL223" s="13" t="s">
        <v>177</v>
      </c>
      <c r="BM223" s="157" t="s">
        <v>411</v>
      </c>
    </row>
    <row r="224" spans="2:65" s="1" customFormat="1" ht="24" customHeight="1" x14ac:dyDescent="0.2">
      <c r="B224" s="145"/>
      <c r="C224" s="146" t="s">
        <v>412</v>
      </c>
      <c r="D224" s="146" t="s">
        <v>174</v>
      </c>
      <c r="E224" s="147"/>
      <c r="F224" s="148" t="s">
        <v>413</v>
      </c>
      <c r="G224" s="149" t="s">
        <v>207</v>
      </c>
      <c r="H224" s="150">
        <v>108</v>
      </c>
      <c r="I224" s="151"/>
      <c r="J224" s="150">
        <f t="shared" si="40"/>
        <v>0</v>
      </c>
      <c r="K224" s="152"/>
      <c r="L224" s="28"/>
      <c r="M224" s="153" t="s">
        <v>1</v>
      </c>
      <c r="N224" s="154" t="s">
        <v>37</v>
      </c>
      <c r="P224" s="155">
        <f t="shared" si="41"/>
        <v>0</v>
      </c>
      <c r="Q224" s="155">
        <v>1.306E-2</v>
      </c>
      <c r="R224" s="155">
        <f t="shared" si="42"/>
        <v>1.41048</v>
      </c>
      <c r="S224" s="155">
        <v>0</v>
      </c>
      <c r="T224" s="156">
        <f t="shared" si="43"/>
        <v>0</v>
      </c>
      <c r="AR224" s="157" t="s">
        <v>177</v>
      </c>
      <c r="AT224" s="157" t="s">
        <v>174</v>
      </c>
      <c r="AU224" s="157" t="s">
        <v>178</v>
      </c>
      <c r="AY224" s="13" t="s">
        <v>172</v>
      </c>
      <c r="BE224" s="158">
        <f t="shared" si="44"/>
        <v>0</v>
      </c>
      <c r="BF224" s="158">
        <f t="shared" si="45"/>
        <v>0</v>
      </c>
      <c r="BG224" s="158">
        <f t="shared" si="46"/>
        <v>0</v>
      </c>
      <c r="BH224" s="158">
        <f t="shared" si="47"/>
        <v>0</v>
      </c>
      <c r="BI224" s="158">
        <f t="shared" si="48"/>
        <v>0</v>
      </c>
      <c r="BJ224" s="13" t="s">
        <v>178</v>
      </c>
      <c r="BK224" s="158">
        <f t="shared" si="49"/>
        <v>0</v>
      </c>
      <c r="BL224" s="13" t="s">
        <v>177</v>
      </c>
      <c r="BM224" s="157" t="s">
        <v>414</v>
      </c>
    </row>
    <row r="225" spans="2:65" s="1" customFormat="1" ht="16.5" customHeight="1" x14ac:dyDescent="0.2">
      <c r="B225" s="145"/>
      <c r="C225" s="146" t="s">
        <v>415</v>
      </c>
      <c r="D225" s="146" t="s">
        <v>174</v>
      </c>
      <c r="E225" s="147"/>
      <c r="F225" s="148" t="s">
        <v>416</v>
      </c>
      <c r="G225" s="149" t="s">
        <v>395</v>
      </c>
      <c r="H225" s="150">
        <v>123.7</v>
      </c>
      <c r="I225" s="151"/>
      <c r="J225" s="150">
        <f t="shared" si="40"/>
        <v>0</v>
      </c>
      <c r="K225" s="152"/>
      <c r="L225" s="28"/>
      <c r="M225" s="153" t="s">
        <v>1</v>
      </c>
      <c r="N225" s="154" t="s">
        <v>37</v>
      </c>
      <c r="P225" s="155">
        <f t="shared" si="41"/>
        <v>0</v>
      </c>
      <c r="Q225" s="155">
        <v>4.0000000000000002E-4</v>
      </c>
      <c r="R225" s="155">
        <f t="shared" si="42"/>
        <v>4.9480000000000003E-2</v>
      </c>
      <c r="S225" s="155">
        <v>0</v>
      </c>
      <c r="T225" s="156">
        <f t="shared" si="43"/>
        <v>0</v>
      </c>
      <c r="AR225" s="157" t="s">
        <v>177</v>
      </c>
      <c r="AT225" s="157" t="s">
        <v>174</v>
      </c>
      <c r="AU225" s="157" t="s">
        <v>178</v>
      </c>
      <c r="AY225" s="13" t="s">
        <v>172</v>
      </c>
      <c r="BE225" s="158">
        <f t="shared" si="44"/>
        <v>0</v>
      </c>
      <c r="BF225" s="158">
        <f t="shared" si="45"/>
        <v>0</v>
      </c>
      <c r="BG225" s="158">
        <f t="shared" si="46"/>
        <v>0</v>
      </c>
      <c r="BH225" s="158">
        <f t="shared" si="47"/>
        <v>0</v>
      </c>
      <c r="BI225" s="158">
        <f t="shared" si="48"/>
        <v>0</v>
      </c>
      <c r="BJ225" s="13" t="s">
        <v>178</v>
      </c>
      <c r="BK225" s="158">
        <f t="shared" si="49"/>
        <v>0</v>
      </c>
      <c r="BL225" s="13" t="s">
        <v>177</v>
      </c>
      <c r="BM225" s="157" t="s">
        <v>417</v>
      </c>
    </row>
    <row r="226" spans="2:65" s="1" customFormat="1" ht="24" customHeight="1" x14ac:dyDescent="0.2">
      <c r="B226" s="145"/>
      <c r="C226" s="146" t="s">
        <v>418</v>
      </c>
      <c r="D226" s="146" t="s">
        <v>174</v>
      </c>
      <c r="E226" s="147"/>
      <c r="F226" s="148" t="s">
        <v>419</v>
      </c>
      <c r="G226" s="149" t="s">
        <v>207</v>
      </c>
      <c r="H226" s="150">
        <v>12.22</v>
      </c>
      <c r="I226" s="151"/>
      <c r="J226" s="150">
        <f t="shared" si="40"/>
        <v>0</v>
      </c>
      <c r="K226" s="152"/>
      <c r="L226" s="28"/>
      <c r="M226" s="153" t="s">
        <v>1</v>
      </c>
      <c r="N226" s="154" t="s">
        <v>37</v>
      </c>
      <c r="P226" s="155">
        <f t="shared" si="41"/>
        <v>0</v>
      </c>
      <c r="Q226" s="155">
        <v>0.21940999999999999</v>
      </c>
      <c r="R226" s="155">
        <f t="shared" si="42"/>
        <v>2.6811902000000001</v>
      </c>
      <c r="S226" s="155">
        <v>0</v>
      </c>
      <c r="T226" s="156">
        <f t="shared" si="43"/>
        <v>0</v>
      </c>
      <c r="AR226" s="157" t="s">
        <v>177</v>
      </c>
      <c r="AT226" s="157" t="s">
        <v>174</v>
      </c>
      <c r="AU226" s="157" t="s">
        <v>178</v>
      </c>
      <c r="AY226" s="13" t="s">
        <v>172</v>
      </c>
      <c r="BE226" s="158">
        <f t="shared" si="44"/>
        <v>0</v>
      </c>
      <c r="BF226" s="158">
        <f t="shared" si="45"/>
        <v>0</v>
      </c>
      <c r="BG226" s="158">
        <f t="shared" si="46"/>
        <v>0</v>
      </c>
      <c r="BH226" s="158">
        <f t="shared" si="47"/>
        <v>0</v>
      </c>
      <c r="BI226" s="158">
        <f t="shared" si="48"/>
        <v>0</v>
      </c>
      <c r="BJ226" s="13" t="s">
        <v>178</v>
      </c>
      <c r="BK226" s="158">
        <f t="shared" si="49"/>
        <v>0</v>
      </c>
      <c r="BL226" s="13" t="s">
        <v>177</v>
      </c>
      <c r="BM226" s="157" t="s">
        <v>420</v>
      </c>
    </row>
    <row r="227" spans="2:65" s="1" customFormat="1" ht="24" customHeight="1" x14ac:dyDescent="0.2">
      <c r="B227" s="145"/>
      <c r="C227" s="146" t="s">
        <v>421</v>
      </c>
      <c r="D227" s="146" t="s">
        <v>174</v>
      </c>
      <c r="E227" s="147"/>
      <c r="F227" s="148" t="s">
        <v>422</v>
      </c>
      <c r="G227" s="149" t="s">
        <v>176</v>
      </c>
      <c r="H227" s="150">
        <v>0.92</v>
      </c>
      <c r="I227" s="151"/>
      <c r="J227" s="150">
        <f t="shared" si="40"/>
        <v>0</v>
      </c>
      <c r="K227" s="152"/>
      <c r="L227" s="28"/>
      <c r="M227" s="153" t="s">
        <v>1</v>
      </c>
      <c r="N227" s="154" t="s">
        <v>37</v>
      </c>
      <c r="P227" s="155">
        <f t="shared" si="41"/>
        <v>0</v>
      </c>
      <c r="Q227" s="155">
        <v>2.4157199999999999</v>
      </c>
      <c r="R227" s="155">
        <f t="shared" si="42"/>
        <v>2.2224623999999999</v>
      </c>
      <c r="S227" s="155">
        <v>0</v>
      </c>
      <c r="T227" s="156">
        <f t="shared" si="43"/>
        <v>0</v>
      </c>
      <c r="AR227" s="157" t="s">
        <v>177</v>
      </c>
      <c r="AT227" s="157" t="s">
        <v>174</v>
      </c>
      <c r="AU227" s="157" t="s">
        <v>178</v>
      </c>
      <c r="AY227" s="13" t="s">
        <v>172</v>
      </c>
      <c r="BE227" s="158">
        <f t="shared" si="44"/>
        <v>0</v>
      </c>
      <c r="BF227" s="158">
        <f t="shared" si="45"/>
        <v>0</v>
      </c>
      <c r="BG227" s="158">
        <f t="shared" si="46"/>
        <v>0</v>
      </c>
      <c r="BH227" s="158">
        <f t="shared" si="47"/>
        <v>0</v>
      </c>
      <c r="BI227" s="158">
        <f t="shared" si="48"/>
        <v>0</v>
      </c>
      <c r="BJ227" s="13" t="s">
        <v>178</v>
      </c>
      <c r="BK227" s="158">
        <f t="shared" si="49"/>
        <v>0</v>
      </c>
      <c r="BL227" s="13" t="s">
        <v>177</v>
      </c>
      <c r="BM227" s="157" t="s">
        <v>423</v>
      </c>
    </row>
    <row r="228" spans="2:65" s="1" customFormat="1" ht="24" customHeight="1" x14ac:dyDescent="0.2">
      <c r="B228" s="145"/>
      <c r="C228" s="146" t="s">
        <v>424</v>
      </c>
      <c r="D228" s="146" t="s">
        <v>174</v>
      </c>
      <c r="E228" s="147"/>
      <c r="F228" s="148" t="s">
        <v>425</v>
      </c>
      <c r="G228" s="149" t="s">
        <v>176</v>
      </c>
      <c r="H228" s="150">
        <v>0.92</v>
      </c>
      <c r="I228" s="151"/>
      <c r="J228" s="150">
        <f t="shared" si="40"/>
        <v>0</v>
      </c>
      <c r="K228" s="152"/>
      <c r="L228" s="28"/>
      <c r="M228" s="153" t="s">
        <v>1</v>
      </c>
      <c r="N228" s="154" t="s">
        <v>37</v>
      </c>
      <c r="P228" s="155">
        <f t="shared" si="41"/>
        <v>0</v>
      </c>
      <c r="Q228" s="155">
        <v>0</v>
      </c>
      <c r="R228" s="155">
        <f t="shared" si="42"/>
        <v>0</v>
      </c>
      <c r="S228" s="155">
        <v>0</v>
      </c>
      <c r="T228" s="156">
        <f t="shared" si="43"/>
        <v>0</v>
      </c>
      <c r="AR228" s="157" t="s">
        <v>177</v>
      </c>
      <c r="AT228" s="157" t="s">
        <v>174</v>
      </c>
      <c r="AU228" s="157" t="s">
        <v>178</v>
      </c>
      <c r="AY228" s="13" t="s">
        <v>172</v>
      </c>
      <c r="BE228" s="158">
        <f t="shared" si="44"/>
        <v>0</v>
      </c>
      <c r="BF228" s="158">
        <f t="shared" si="45"/>
        <v>0</v>
      </c>
      <c r="BG228" s="158">
        <f t="shared" si="46"/>
        <v>0</v>
      </c>
      <c r="BH228" s="158">
        <f t="shared" si="47"/>
        <v>0</v>
      </c>
      <c r="BI228" s="158">
        <f t="shared" si="48"/>
        <v>0</v>
      </c>
      <c r="BJ228" s="13" t="s">
        <v>178</v>
      </c>
      <c r="BK228" s="158">
        <f t="shared" si="49"/>
        <v>0</v>
      </c>
      <c r="BL228" s="13" t="s">
        <v>177</v>
      </c>
      <c r="BM228" s="157" t="s">
        <v>426</v>
      </c>
    </row>
    <row r="229" spans="2:65" s="1" customFormat="1" ht="36" customHeight="1" x14ac:dyDescent="0.2">
      <c r="B229" s="145"/>
      <c r="C229" s="146" t="s">
        <v>427</v>
      </c>
      <c r="D229" s="146" t="s">
        <v>174</v>
      </c>
      <c r="E229" s="147"/>
      <c r="F229" s="148" t="s">
        <v>428</v>
      </c>
      <c r="G229" s="149" t="s">
        <v>207</v>
      </c>
      <c r="H229" s="150">
        <v>6.73</v>
      </c>
      <c r="I229" s="151"/>
      <c r="J229" s="150">
        <f t="shared" si="40"/>
        <v>0</v>
      </c>
      <c r="K229" s="152"/>
      <c r="L229" s="28"/>
      <c r="M229" s="153" t="s">
        <v>1</v>
      </c>
      <c r="N229" s="154" t="s">
        <v>37</v>
      </c>
      <c r="P229" s="155">
        <f t="shared" si="41"/>
        <v>0</v>
      </c>
      <c r="Q229" s="155">
        <v>8.7799999999999996E-3</v>
      </c>
      <c r="R229" s="155">
        <f t="shared" si="42"/>
        <v>5.90894E-2</v>
      </c>
      <c r="S229" s="155">
        <v>0</v>
      </c>
      <c r="T229" s="156">
        <f t="shared" si="43"/>
        <v>0</v>
      </c>
      <c r="AR229" s="157" t="s">
        <v>177</v>
      </c>
      <c r="AT229" s="157" t="s">
        <v>174</v>
      </c>
      <c r="AU229" s="157" t="s">
        <v>178</v>
      </c>
      <c r="AY229" s="13" t="s">
        <v>172</v>
      </c>
      <c r="BE229" s="158">
        <f t="shared" si="44"/>
        <v>0</v>
      </c>
      <c r="BF229" s="158">
        <f t="shared" si="45"/>
        <v>0</v>
      </c>
      <c r="BG229" s="158">
        <f t="shared" si="46"/>
        <v>0</v>
      </c>
      <c r="BH229" s="158">
        <f t="shared" si="47"/>
        <v>0</v>
      </c>
      <c r="BI229" s="158">
        <f t="shared" si="48"/>
        <v>0</v>
      </c>
      <c r="BJ229" s="13" t="s">
        <v>178</v>
      </c>
      <c r="BK229" s="158">
        <f t="shared" si="49"/>
        <v>0</v>
      </c>
      <c r="BL229" s="13" t="s">
        <v>177</v>
      </c>
      <c r="BM229" s="157" t="s">
        <v>429</v>
      </c>
    </row>
    <row r="230" spans="2:65" s="1" customFormat="1" ht="24" customHeight="1" x14ac:dyDescent="0.2">
      <c r="B230" s="145"/>
      <c r="C230" s="146" t="s">
        <v>430</v>
      </c>
      <c r="D230" s="146" t="s">
        <v>174</v>
      </c>
      <c r="E230" s="147"/>
      <c r="F230" s="148" t="s">
        <v>431</v>
      </c>
      <c r="G230" s="149" t="s">
        <v>176</v>
      </c>
      <c r="H230" s="150">
        <v>6.4</v>
      </c>
      <c r="I230" s="151"/>
      <c r="J230" s="150">
        <f t="shared" si="40"/>
        <v>0</v>
      </c>
      <c r="K230" s="152"/>
      <c r="L230" s="28"/>
      <c r="M230" s="153" t="s">
        <v>1</v>
      </c>
      <c r="N230" s="154" t="s">
        <v>37</v>
      </c>
      <c r="P230" s="155">
        <f t="shared" si="41"/>
        <v>0</v>
      </c>
      <c r="Q230" s="155">
        <v>1.837</v>
      </c>
      <c r="R230" s="155">
        <f t="shared" si="42"/>
        <v>11.7568</v>
      </c>
      <c r="S230" s="155">
        <v>0</v>
      </c>
      <c r="T230" s="156">
        <f t="shared" si="43"/>
        <v>0</v>
      </c>
      <c r="AR230" s="157" t="s">
        <v>177</v>
      </c>
      <c r="AT230" s="157" t="s">
        <v>174</v>
      </c>
      <c r="AU230" s="157" t="s">
        <v>178</v>
      </c>
      <c r="AY230" s="13" t="s">
        <v>172</v>
      </c>
      <c r="BE230" s="158">
        <f t="shared" si="44"/>
        <v>0</v>
      </c>
      <c r="BF230" s="158">
        <f t="shared" si="45"/>
        <v>0</v>
      </c>
      <c r="BG230" s="158">
        <f t="shared" si="46"/>
        <v>0</v>
      </c>
      <c r="BH230" s="158">
        <f t="shared" si="47"/>
        <v>0</v>
      </c>
      <c r="BI230" s="158">
        <f t="shared" si="48"/>
        <v>0</v>
      </c>
      <c r="BJ230" s="13" t="s">
        <v>178</v>
      </c>
      <c r="BK230" s="158">
        <f t="shared" si="49"/>
        <v>0</v>
      </c>
      <c r="BL230" s="13" t="s">
        <v>177</v>
      </c>
      <c r="BM230" s="157" t="s">
        <v>432</v>
      </c>
    </row>
    <row r="231" spans="2:65" s="1" customFormat="1" ht="24" customHeight="1" x14ac:dyDescent="0.2">
      <c r="B231" s="145"/>
      <c r="C231" s="146" t="s">
        <v>433</v>
      </c>
      <c r="D231" s="146" t="s">
        <v>174</v>
      </c>
      <c r="E231" s="147"/>
      <c r="F231" s="148" t="s">
        <v>434</v>
      </c>
      <c r="G231" s="149" t="s">
        <v>207</v>
      </c>
      <c r="H231" s="150">
        <v>42.95</v>
      </c>
      <c r="I231" s="151"/>
      <c r="J231" s="150">
        <f t="shared" si="40"/>
        <v>0</v>
      </c>
      <c r="K231" s="152"/>
      <c r="L231" s="28"/>
      <c r="M231" s="153" t="s">
        <v>1</v>
      </c>
      <c r="N231" s="154" t="s">
        <v>37</v>
      </c>
      <c r="P231" s="155">
        <f t="shared" si="41"/>
        <v>0</v>
      </c>
      <c r="Q231" s="155">
        <v>4.4000000000000002E-4</v>
      </c>
      <c r="R231" s="155">
        <f t="shared" si="42"/>
        <v>1.8898000000000002E-2</v>
      </c>
      <c r="S231" s="155">
        <v>0</v>
      </c>
      <c r="T231" s="156">
        <f t="shared" si="43"/>
        <v>0</v>
      </c>
      <c r="AR231" s="157" t="s">
        <v>177</v>
      </c>
      <c r="AT231" s="157" t="s">
        <v>174</v>
      </c>
      <c r="AU231" s="157" t="s">
        <v>178</v>
      </c>
      <c r="AY231" s="13" t="s">
        <v>172</v>
      </c>
      <c r="BE231" s="158">
        <f t="shared" si="44"/>
        <v>0</v>
      </c>
      <c r="BF231" s="158">
        <f t="shared" si="45"/>
        <v>0</v>
      </c>
      <c r="BG231" s="158">
        <f t="shared" si="46"/>
        <v>0</v>
      </c>
      <c r="BH231" s="158">
        <f t="shared" si="47"/>
        <v>0</v>
      </c>
      <c r="BI231" s="158">
        <f t="shared" si="48"/>
        <v>0</v>
      </c>
      <c r="BJ231" s="13" t="s">
        <v>178</v>
      </c>
      <c r="BK231" s="158">
        <f t="shared" si="49"/>
        <v>0</v>
      </c>
      <c r="BL231" s="13" t="s">
        <v>177</v>
      </c>
      <c r="BM231" s="157" t="s">
        <v>435</v>
      </c>
    </row>
    <row r="232" spans="2:65" s="1" customFormat="1" ht="24" customHeight="1" x14ac:dyDescent="0.2">
      <c r="B232" s="145"/>
      <c r="C232" s="146" t="s">
        <v>436</v>
      </c>
      <c r="D232" s="146" t="s">
        <v>174</v>
      </c>
      <c r="E232" s="147"/>
      <c r="F232" s="148" t="s">
        <v>437</v>
      </c>
      <c r="G232" s="149" t="s">
        <v>207</v>
      </c>
      <c r="H232" s="150">
        <v>16.940000000000001</v>
      </c>
      <c r="I232" s="151"/>
      <c r="J232" s="150">
        <f t="shared" si="40"/>
        <v>0</v>
      </c>
      <c r="K232" s="152"/>
      <c r="L232" s="28"/>
      <c r="M232" s="153" t="s">
        <v>1</v>
      </c>
      <c r="N232" s="154" t="s">
        <v>37</v>
      </c>
      <c r="P232" s="155">
        <f t="shared" si="41"/>
        <v>0</v>
      </c>
      <c r="Q232" s="155">
        <v>0.14332</v>
      </c>
      <c r="R232" s="155">
        <f t="shared" si="42"/>
        <v>2.4278408000000002</v>
      </c>
      <c r="S232" s="155">
        <v>0</v>
      </c>
      <c r="T232" s="156">
        <f t="shared" si="43"/>
        <v>0</v>
      </c>
      <c r="AR232" s="157" t="s">
        <v>177</v>
      </c>
      <c r="AT232" s="157" t="s">
        <v>174</v>
      </c>
      <c r="AU232" s="157" t="s">
        <v>178</v>
      </c>
      <c r="AY232" s="13" t="s">
        <v>172</v>
      </c>
      <c r="BE232" s="158">
        <f t="shared" si="44"/>
        <v>0</v>
      </c>
      <c r="BF232" s="158">
        <f t="shared" si="45"/>
        <v>0</v>
      </c>
      <c r="BG232" s="158">
        <f t="shared" si="46"/>
        <v>0</v>
      </c>
      <c r="BH232" s="158">
        <f t="shared" si="47"/>
        <v>0</v>
      </c>
      <c r="BI232" s="158">
        <f t="shared" si="48"/>
        <v>0</v>
      </c>
      <c r="BJ232" s="13" t="s">
        <v>178</v>
      </c>
      <c r="BK232" s="158">
        <f t="shared" si="49"/>
        <v>0</v>
      </c>
      <c r="BL232" s="13" t="s">
        <v>177</v>
      </c>
      <c r="BM232" s="157" t="s">
        <v>438</v>
      </c>
    </row>
    <row r="233" spans="2:65" s="1" customFormat="1" ht="16.5" customHeight="1" x14ac:dyDescent="0.2">
      <c r="B233" s="145"/>
      <c r="C233" s="146" t="s">
        <v>439</v>
      </c>
      <c r="D233" s="146" t="s">
        <v>174</v>
      </c>
      <c r="E233" s="147"/>
      <c r="F233" s="148" t="s">
        <v>440</v>
      </c>
      <c r="G233" s="149" t="s">
        <v>207</v>
      </c>
      <c r="H233" s="150">
        <v>254.28</v>
      </c>
      <c r="I233" s="151"/>
      <c r="J233" s="150">
        <f t="shared" si="40"/>
        <v>0</v>
      </c>
      <c r="K233" s="152"/>
      <c r="L233" s="28"/>
      <c r="M233" s="153" t="s">
        <v>1</v>
      </c>
      <c r="N233" s="154" t="s">
        <v>37</v>
      </c>
      <c r="P233" s="155">
        <f t="shared" si="41"/>
        <v>0</v>
      </c>
      <c r="Q233" s="155">
        <v>7.9560000000000006E-2</v>
      </c>
      <c r="R233" s="155">
        <f t="shared" si="42"/>
        <v>20.2305168</v>
      </c>
      <c r="S233" s="155">
        <v>0</v>
      </c>
      <c r="T233" s="156">
        <f t="shared" si="43"/>
        <v>0</v>
      </c>
      <c r="AR233" s="157" t="s">
        <v>177</v>
      </c>
      <c r="AT233" s="157" t="s">
        <v>174</v>
      </c>
      <c r="AU233" s="157" t="s">
        <v>178</v>
      </c>
      <c r="AY233" s="13" t="s">
        <v>172</v>
      </c>
      <c r="BE233" s="158">
        <f t="shared" si="44"/>
        <v>0</v>
      </c>
      <c r="BF233" s="158">
        <f t="shared" si="45"/>
        <v>0</v>
      </c>
      <c r="BG233" s="158">
        <f t="shared" si="46"/>
        <v>0</v>
      </c>
      <c r="BH233" s="158">
        <f t="shared" si="47"/>
        <v>0</v>
      </c>
      <c r="BI233" s="158">
        <f t="shared" si="48"/>
        <v>0</v>
      </c>
      <c r="BJ233" s="13" t="s">
        <v>178</v>
      </c>
      <c r="BK233" s="158">
        <f t="shared" si="49"/>
        <v>0</v>
      </c>
      <c r="BL233" s="13" t="s">
        <v>177</v>
      </c>
      <c r="BM233" s="157" t="s">
        <v>441</v>
      </c>
    </row>
    <row r="234" spans="2:65" s="1" customFormat="1" ht="16.5" customHeight="1" x14ac:dyDescent="0.2">
      <c r="B234" s="145"/>
      <c r="C234" s="146" t="s">
        <v>442</v>
      </c>
      <c r="D234" s="146" t="s">
        <v>174</v>
      </c>
      <c r="E234" s="147"/>
      <c r="F234" s="148" t="s">
        <v>443</v>
      </c>
      <c r="G234" s="149" t="s">
        <v>207</v>
      </c>
      <c r="H234" s="150">
        <v>386.46</v>
      </c>
      <c r="I234" s="151"/>
      <c r="J234" s="150">
        <f t="shared" si="40"/>
        <v>0</v>
      </c>
      <c r="K234" s="152"/>
      <c r="L234" s="28"/>
      <c r="M234" s="153" t="s">
        <v>1</v>
      </c>
      <c r="N234" s="154" t="s">
        <v>37</v>
      </c>
      <c r="P234" s="155">
        <f t="shared" si="41"/>
        <v>0</v>
      </c>
      <c r="Q234" s="155">
        <v>9.9449999999999997E-2</v>
      </c>
      <c r="R234" s="155">
        <f t="shared" si="42"/>
        <v>38.433446999999994</v>
      </c>
      <c r="S234" s="155">
        <v>0</v>
      </c>
      <c r="T234" s="156">
        <f t="shared" si="43"/>
        <v>0</v>
      </c>
      <c r="AR234" s="157" t="s">
        <v>177</v>
      </c>
      <c r="AT234" s="157" t="s">
        <v>174</v>
      </c>
      <c r="AU234" s="157" t="s">
        <v>178</v>
      </c>
      <c r="AY234" s="13" t="s">
        <v>172</v>
      </c>
      <c r="BE234" s="158">
        <f t="shared" si="44"/>
        <v>0</v>
      </c>
      <c r="BF234" s="158">
        <f t="shared" si="45"/>
        <v>0</v>
      </c>
      <c r="BG234" s="158">
        <f t="shared" si="46"/>
        <v>0</v>
      </c>
      <c r="BH234" s="158">
        <f t="shared" si="47"/>
        <v>0</v>
      </c>
      <c r="BI234" s="158">
        <f t="shared" si="48"/>
        <v>0</v>
      </c>
      <c r="BJ234" s="13" t="s">
        <v>178</v>
      </c>
      <c r="BK234" s="158">
        <f t="shared" si="49"/>
        <v>0</v>
      </c>
      <c r="BL234" s="13" t="s">
        <v>177</v>
      </c>
      <c r="BM234" s="157" t="s">
        <v>444</v>
      </c>
    </row>
    <row r="235" spans="2:65" s="1" customFormat="1" ht="16.5" customHeight="1" x14ac:dyDescent="0.2">
      <c r="B235" s="145"/>
      <c r="C235" s="146" t="s">
        <v>445</v>
      </c>
      <c r="D235" s="146" t="s">
        <v>174</v>
      </c>
      <c r="E235" s="147"/>
      <c r="F235" s="148" t="s">
        <v>446</v>
      </c>
      <c r="G235" s="149" t="s">
        <v>207</v>
      </c>
      <c r="H235" s="150">
        <v>64.02</v>
      </c>
      <c r="I235" s="151"/>
      <c r="J235" s="150">
        <f t="shared" si="40"/>
        <v>0</v>
      </c>
      <c r="K235" s="152"/>
      <c r="L235" s="28"/>
      <c r="M235" s="153" t="s">
        <v>1</v>
      </c>
      <c r="N235" s="154" t="s">
        <v>37</v>
      </c>
      <c r="P235" s="155">
        <f t="shared" si="41"/>
        <v>0</v>
      </c>
      <c r="Q235" s="155">
        <v>0.28319</v>
      </c>
      <c r="R235" s="155">
        <f t="shared" si="42"/>
        <v>18.129823799999997</v>
      </c>
      <c r="S235" s="155">
        <v>0</v>
      </c>
      <c r="T235" s="156">
        <f t="shared" si="43"/>
        <v>0</v>
      </c>
      <c r="AR235" s="157" t="s">
        <v>177</v>
      </c>
      <c r="AT235" s="157" t="s">
        <v>174</v>
      </c>
      <c r="AU235" s="157" t="s">
        <v>178</v>
      </c>
      <c r="AY235" s="13" t="s">
        <v>172</v>
      </c>
      <c r="BE235" s="158">
        <f t="shared" si="44"/>
        <v>0</v>
      </c>
      <c r="BF235" s="158">
        <f t="shared" si="45"/>
        <v>0</v>
      </c>
      <c r="BG235" s="158">
        <f t="shared" si="46"/>
        <v>0</v>
      </c>
      <c r="BH235" s="158">
        <f t="shared" si="47"/>
        <v>0</v>
      </c>
      <c r="BI235" s="158">
        <f t="shared" si="48"/>
        <v>0</v>
      </c>
      <c r="BJ235" s="13" t="s">
        <v>178</v>
      </c>
      <c r="BK235" s="158">
        <f t="shared" si="49"/>
        <v>0</v>
      </c>
      <c r="BL235" s="13" t="s">
        <v>177</v>
      </c>
      <c r="BM235" s="157" t="s">
        <v>447</v>
      </c>
    </row>
    <row r="236" spans="2:65" s="1" customFormat="1" ht="24" customHeight="1" x14ac:dyDescent="0.2">
      <c r="B236" s="145"/>
      <c r="C236" s="146" t="s">
        <v>448</v>
      </c>
      <c r="D236" s="146" t="s">
        <v>174</v>
      </c>
      <c r="E236" s="147"/>
      <c r="F236" s="148" t="s">
        <v>449</v>
      </c>
      <c r="G236" s="149" t="s">
        <v>395</v>
      </c>
      <c r="H236" s="150">
        <v>50.5</v>
      </c>
      <c r="I236" s="151"/>
      <c r="J236" s="150">
        <f t="shared" si="40"/>
        <v>0</v>
      </c>
      <c r="K236" s="152"/>
      <c r="L236" s="28"/>
      <c r="M236" s="153" t="s">
        <v>1</v>
      </c>
      <c r="N236" s="154" t="s">
        <v>37</v>
      </c>
      <c r="P236" s="155">
        <f t="shared" si="41"/>
        <v>0</v>
      </c>
      <c r="Q236" s="155">
        <v>7.9399999999999991E-3</v>
      </c>
      <c r="R236" s="155">
        <f t="shared" si="42"/>
        <v>0.40096999999999994</v>
      </c>
      <c r="S236" s="155">
        <v>0</v>
      </c>
      <c r="T236" s="156">
        <f t="shared" si="43"/>
        <v>0</v>
      </c>
      <c r="AR236" s="157" t="s">
        <v>177</v>
      </c>
      <c r="AT236" s="157" t="s">
        <v>174</v>
      </c>
      <c r="AU236" s="157" t="s">
        <v>178</v>
      </c>
      <c r="AY236" s="13" t="s">
        <v>172</v>
      </c>
      <c r="BE236" s="158">
        <f t="shared" si="44"/>
        <v>0</v>
      </c>
      <c r="BF236" s="158">
        <f t="shared" si="45"/>
        <v>0</v>
      </c>
      <c r="BG236" s="158">
        <f t="shared" si="46"/>
        <v>0</v>
      </c>
      <c r="BH236" s="158">
        <f t="shared" si="47"/>
        <v>0</v>
      </c>
      <c r="BI236" s="158">
        <f t="shared" si="48"/>
        <v>0</v>
      </c>
      <c r="BJ236" s="13" t="s">
        <v>178</v>
      </c>
      <c r="BK236" s="158">
        <f t="shared" si="49"/>
        <v>0</v>
      </c>
      <c r="BL236" s="13" t="s">
        <v>177</v>
      </c>
      <c r="BM236" s="157" t="s">
        <v>450</v>
      </c>
    </row>
    <row r="237" spans="2:65" s="1" customFormat="1" ht="16.5" customHeight="1" x14ac:dyDescent="0.2">
      <c r="B237" s="145"/>
      <c r="C237" s="159" t="s">
        <v>451</v>
      </c>
      <c r="D237" s="159" t="s">
        <v>244</v>
      </c>
      <c r="E237" s="160"/>
      <c r="F237" s="161" t="s">
        <v>452</v>
      </c>
      <c r="G237" s="162" t="s">
        <v>395</v>
      </c>
      <c r="H237" s="163">
        <v>50.5</v>
      </c>
      <c r="I237" s="164"/>
      <c r="J237" s="163">
        <f t="shared" si="40"/>
        <v>0</v>
      </c>
      <c r="K237" s="165"/>
      <c r="L237" s="166"/>
      <c r="M237" s="167" t="s">
        <v>1</v>
      </c>
      <c r="N237" s="168" t="s">
        <v>37</v>
      </c>
      <c r="P237" s="155">
        <f t="shared" si="41"/>
        <v>0</v>
      </c>
      <c r="Q237" s="155">
        <v>1E-3</v>
      </c>
      <c r="R237" s="155">
        <f t="shared" si="42"/>
        <v>5.0500000000000003E-2</v>
      </c>
      <c r="S237" s="155">
        <v>0</v>
      </c>
      <c r="T237" s="156">
        <f t="shared" si="43"/>
        <v>0</v>
      </c>
      <c r="AR237" s="157" t="s">
        <v>201</v>
      </c>
      <c r="AT237" s="157" t="s">
        <v>244</v>
      </c>
      <c r="AU237" s="157" t="s">
        <v>178</v>
      </c>
      <c r="AY237" s="13" t="s">
        <v>172</v>
      </c>
      <c r="BE237" s="158">
        <f t="shared" si="44"/>
        <v>0</v>
      </c>
      <c r="BF237" s="158">
        <f t="shared" si="45"/>
        <v>0</v>
      </c>
      <c r="BG237" s="158">
        <f t="shared" si="46"/>
        <v>0</v>
      </c>
      <c r="BH237" s="158">
        <f t="shared" si="47"/>
        <v>0</v>
      </c>
      <c r="BI237" s="158">
        <f t="shared" si="48"/>
        <v>0</v>
      </c>
      <c r="BJ237" s="13" t="s">
        <v>178</v>
      </c>
      <c r="BK237" s="158">
        <f t="shared" si="49"/>
        <v>0</v>
      </c>
      <c r="BL237" s="13" t="s">
        <v>177</v>
      </c>
      <c r="BM237" s="157" t="s">
        <v>453</v>
      </c>
    </row>
    <row r="238" spans="2:65" s="11" customFormat="1" ht="22.8" customHeight="1" x14ac:dyDescent="0.25">
      <c r="B238" s="133"/>
      <c r="D238" s="134" t="s">
        <v>70</v>
      </c>
      <c r="E238" s="143"/>
      <c r="F238" s="143" t="s">
        <v>454</v>
      </c>
      <c r="I238" s="136"/>
      <c r="J238" s="144">
        <f>BK238</f>
        <v>0</v>
      </c>
      <c r="L238" s="133"/>
      <c r="M238" s="138"/>
      <c r="P238" s="139">
        <f>SUM(P239:P242)</f>
        <v>0</v>
      </c>
      <c r="R238" s="139">
        <f>SUM(R239:R242)</f>
        <v>46.2940921</v>
      </c>
      <c r="T238" s="140">
        <f>SUM(T239:T242)</f>
        <v>0</v>
      </c>
      <c r="AR238" s="134" t="s">
        <v>79</v>
      </c>
      <c r="AT238" s="141" t="s">
        <v>70</v>
      </c>
      <c r="AU238" s="141" t="s">
        <v>79</v>
      </c>
      <c r="AY238" s="134" t="s">
        <v>172</v>
      </c>
      <c r="BK238" s="142">
        <f>SUM(BK239:BK242)</f>
        <v>0</v>
      </c>
    </row>
    <row r="239" spans="2:65" s="1" customFormat="1" ht="24" customHeight="1" x14ac:dyDescent="0.2">
      <c r="B239" s="145"/>
      <c r="C239" s="146" t="s">
        <v>455</v>
      </c>
      <c r="D239" s="146" t="s">
        <v>174</v>
      </c>
      <c r="E239" s="147"/>
      <c r="F239" s="148" t="s">
        <v>456</v>
      </c>
      <c r="G239" s="149" t="s">
        <v>207</v>
      </c>
      <c r="H239" s="150">
        <v>879.68</v>
      </c>
      <c r="I239" s="151"/>
      <c r="J239" s="150">
        <f>ROUND(I239*H239,2)</f>
        <v>0</v>
      </c>
      <c r="K239" s="152"/>
      <c r="L239" s="28"/>
      <c r="M239" s="153" t="s">
        <v>1</v>
      </c>
      <c r="N239" s="154" t="s">
        <v>37</v>
      </c>
      <c r="P239" s="155">
        <f>O239*H239</f>
        <v>0</v>
      </c>
      <c r="Q239" s="155">
        <v>2.572E-2</v>
      </c>
      <c r="R239" s="155">
        <f>Q239*H239</f>
        <v>22.625369599999999</v>
      </c>
      <c r="S239" s="155">
        <v>0</v>
      </c>
      <c r="T239" s="156">
        <f>S239*H239</f>
        <v>0</v>
      </c>
      <c r="AR239" s="157" t="s">
        <v>123</v>
      </c>
      <c r="AT239" s="157" t="s">
        <v>174</v>
      </c>
      <c r="AU239" s="157" t="s">
        <v>178</v>
      </c>
      <c r="AY239" s="13" t="s">
        <v>172</v>
      </c>
      <c r="BE239" s="158">
        <f>IF(N239="základná",J239,0)</f>
        <v>0</v>
      </c>
      <c r="BF239" s="158">
        <f>IF(N239="znížená",J239,0)</f>
        <v>0</v>
      </c>
      <c r="BG239" s="158">
        <f>IF(N239="zákl. prenesená",J239,0)</f>
        <v>0</v>
      </c>
      <c r="BH239" s="158">
        <f>IF(N239="zníž. prenesená",J239,0)</f>
        <v>0</v>
      </c>
      <c r="BI239" s="158">
        <f>IF(N239="nulová",J239,0)</f>
        <v>0</v>
      </c>
      <c r="BJ239" s="13" t="s">
        <v>178</v>
      </c>
      <c r="BK239" s="158">
        <f>ROUND(I239*H239,2)</f>
        <v>0</v>
      </c>
      <c r="BL239" s="13" t="s">
        <v>123</v>
      </c>
      <c r="BM239" s="157" t="s">
        <v>457</v>
      </c>
    </row>
    <row r="240" spans="2:65" s="1" customFormat="1" ht="36" customHeight="1" x14ac:dyDescent="0.2">
      <c r="B240" s="145"/>
      <c r="C240" s="146" t="s">
        <v>458</v>
      </c>
      <c r="D240" s="146" t="s">
        <v>174</v>
      </c>
      <c r="E240" s="147"/>
      <c r="F240" s="148" t="s">
        <v>459</v>
      </c>
      <c r="G240" s="149" t="s">
        <v>207</v>
      </c>
      <c r="H240" s="150">
        <v>2639</v>
      </c>
      <c r="I240" s="151"/>
      <c r="J240" s="150">
        <f>ROUND(I240*H240,2)</f>
        <v>0</v>
      </c>
      <c r="K240" s="152"/>
      <c r="L240" s="28"/>
      <c r="M240" s="153" t="s">
        <v>1</v>
      </c>
      <c r="N240" s="154" t="s">
        <v>37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AR240" s="157" t="s">
        <v>177</v>
      </c>
      <c r="AT240" s="157" t="s">
        <v>174</v>
      </c>
      <c r="AU240" s="157" t="s">
        <v>178</v>
      </c>
      <c r="AY240" s="13" t="s">
        <v>172</v>
      </c>
      <c r="BE240" s="158">
        <f>IF(N240="základná",J240,0)</f>
        <v>0</v>
      </c>
      <c r="BF240" s="158">
        <f>IF(N240="znížená",J240,0)</f>
        <v>0</v>
      </c>
      <c r="BG240" s="158">
        <f>IF(N240="zákl. prenesená",J240,0)</f>
        <v>0</v>
      </c>
      <c r="BH240" s="158">
        <f>IF(N240="zníž. prenesená",J240,0)</f>
        <v>0</v>
      </c>
      <c r="BI240" s="158">
        <f>IF(N240="nulová",J240,0)</f>
        <v>0</v>
      </c>
      <c r="BJ240" s="13" t="s">
        <v>178</v>
      </c>
      <c r="BK240" s="158">
        <f>ROUND(I240*H240,2)</f>
        <v>0</v>
      </c>
      <c r="BL240" s="13" t="s">
        <v>177</v>
      </c>
      <c r="BM240" s="157" t="s">
        <v>460</v>
      </c>
    </row>
    <row r="241" spans="2:65" s="1" customFormat="1" ht="24" customHeight="1" x14ac:dyDescent="0.2">
      <c r="B241" s="145"/>
      <c r="C241" s="146" t="s">
        <v>461</v>
      </c>
      <c r="D241" s="146" t="s">
        <v>174</v>
      </c>
      <c r="E241" s="147"/>
      <c r="F241" s="148" t="s">
        <v>462</v>
      </c>
      <c r="G241" s="149" t="s">
        <v>207</v>
      </c>
      <c r="H241" s="150">
        <v>879.68</v>
      </c>
      <c r="I241" s="151"/>
      <c r="J241" s="150">
        <f>ROUND(I241*H241,2)</f>
        <v>0</v>
      </c>
      <c r="K241" s="152"/>
      <c r="L241" s="28"/>
      <c r="M241" s="153" t="s">
        <v>1</v>
      </c>
      <c r="N241" s="154" t="s">
        <v>37</v>
      </c>
      <c r="P241" s="155">
        <f>O241*H241</f>
        <v>0</v>
      </c>
      <c r="Q241" s="155">
        <v>2.572E-2</v>
      </c>
      <c r="R241" s="155">
        <f>Q241*H241</f>
        <v>22.625369599999999</v>
      </c>
      <c r="S241" s="155">
        <v>0</v>
      </c>
      <c r="T241" s="156">
        <f>S241*H241</f>
        <v>0</v>
      </c>
      <c r="AR241" s="157" t="s">
        <v>177</v>
      </c>
      <c r="AT241" s="157" t="s">
        <v>174</v>
      </c>
      <c r="AU241" s="157" t="s">
        <v>178</v>
      </c>
      <c r="AY241" s="13" t="s">
        <v>172</v>
      </c>
      <c r="BE241" s="158">
        <f>IF(N241="základná",J241,0)</f>
        <v>0</v>
      </c>
      <c r="BF241" s="158">
        <f>IF(N241="znížená",J241,0)</f>
        <v>0</v>
      </c>
      <c r="BG241" s="158">
        <f>IF(N241="zákl. prenesená",J241,0)</f>
        <v>0</v>
      </c>
      <c r="BH241" s="158">
        <f>IF(N241="zníž. prenesená",J241,0)</f>
        <v>0</v>
      </c>
      <c r="BI241" s="158">
        <f>IF(N241="nulová",J241,0)</f>
        <v>0</v>
      </c>
      <c r="BJ241" s="13" t="s">
        <v>178</v>
      </c>
      <c r="BK241" s="158">
        <f>ROUND(I241*H241,2)</f>
        <v>0</v>
      </c>
      <c r="BL241" s="13" t="s">
        <v>177</v>
      </c>
      <c r="BM241" s="157" t="s">
        <v>463</v>
      </c>
    </row>
    <row r="242" spans="2:65" s="1" customFormat="1" ht="24" customHeight="1" x14ac:dyDescent="0.2">
      <c r="B242" s="145"/>
      <c r="C242" s="146" t="s">
        <v>464</v>
      </c>
      <c r="D242" s="146" t="s">
        <v>174</v>
      </c>
      <c r="E242" s="147"/>
      <c r="F242" s="148" t="s">
        <v>465</v>
      </c>
      <c r="G242" s="149" t="s">
        <v>207</v>
      </c>
      <c r="H242" s="150">
        <v>681.93</v>
      </c>
      <c r="I242" s="151"/>
      <c r="J242" s="150">
        <f>ROUND(I242*H242,2)</f>
        <v>0</v>
      </c>
      <c r="K242" s="152"/>
      <c r="L242" s="28"/>
      <c r="M242" s="153" t="s">
        <v>1</v>
      </c>
      <c r="N242" s="154" t="s">
        <v>37</v>
      </c>
      <c r="P242" s="155">
        <f>O242*H242</f>
        <v>0</v>
      </c>
      <c r="Q242" s="155">
        <v>1.5299999999999999E-3</v>
      </c>
      <c r="R242" s="155">
        <f>Q242*H242</f>
        <v>1.0433528999999999</v>
      </c>
      <c r="S242" s="155">
        <v>0</v>
      </c>
      <c r="T242" s="156">
        <f>S242*H242</f>
        <v>0</v>
      </c>
      <c r="AR242" s="157" t="s">
        <v>177</v>
      </c>
      <c r="AT242" s="157" t="s">
        <v>174</v>
      </c>
      <c r="AU242" s="157" t="s">
        <v>178</v>
      </c>
      <c r="AY242" s="13" t="s">
        <v>172</v>
      </c>
      <c r="BE242" s="158">
        <f>IF(N242="základná",J242,0)</f>
        <v>0</v>
      </c>
      <c r="BF242" s="158">
        <f>IF(N242="znížená",J242,0)</f>
        <v>0</v>
      </c>
      <c r="BG242" s="158">
        <f>IF(N242="zákl. prenesená",J242,0)</f>
        <v>0</v>
      </c>
      <c r="BH242" s="158">
        <f>IF(N242="zníž. prenesená",J242,0)</f>
        <v>0</v>
      </c>
      <c r="BI242" s="158">
        <f>IF(N242="nulová",J242,0)</f>
        <v>0</v>
      </c>
      <c r="BJ242" s="13" t="s">
        <v>178</v>
      </c>
      <c r="BK242" s="158">
        <f>ROUND(I242*H242,2)</f>
        <v>0</v>
      </c>
      <c r="BL242" s="13" t="s">
        <v>177</v>
      </c>
      <c r="BM242" s="157" t="s">
        <v>466</v>
      </c>
    </row>
    <row r="243" spans="2:65" s="11" customFormat="1" ht="22.8" customHeight="1" x14ac:dyDescent="0.25">
      <c r="B243" s="133"/>
      <c r="D243" s="134" t="s">
        <v>70</v>
      </c>
      <c r="E243" s="143"/>
      <c r="F243" s="143" t="s">
        <v>468</v>
      </c>
      <c r="I243" s="136"/>
      <c r="J243" s="144">
        <f>BK243</f>
        <v>0</v>
      </c>
      <c r="L243" s="133"/>
      <c r="M243" s="138"/>
      <c r="P243" s="139">
        <f>P244</f>
        <v>0</v>
      </c>
      <c r="R243" s="139">
        <f>R244</f>
        <v>0</v>
      </c>
      <c r="T243" s="140">
        <f>T244</f>
        <v>0</v>
      </c>
      <c r="AR243" s="134" t="s">
        <v>79</v>
      </c>
      <c r="AT243" s="141" t="s">
        <v>70</v>
      </c>
      <c r="AU243" s="141" t="s">
        <v>79</v>
      </c>
      <c r="AY243" s="134" t="s">
        <v>172</v>
      </c>
      <c r="BK243" s="142">
        <f>BK244</f>
        <v>0</v>
      </c>
    </row>
    <row r="244" spans="2:65" s="1" customFormat="1" ht="24" customHeight="1" x14ac:dyDescent="0.2">
      <c r="B244" s="145"/>
      <c r="C244" s="146" t="s">
        <v>469</v>
      </c>
      <c r="D244" s="146" t="s">
        <v>174</v>
      </c>
      <c r="E244" s="147"/>
      <c r="F244" s="148" t="s">
        <v>470</v>
      </c>
      <c r="G244" s="149" t="s">
        <v>238</v>
      </c>
      <c r="H244" s="150">
        <v>1730.48</v>
      </c>
      <c r="I244" s="151"/>
      <c r="J244" s="150">
        <f>ROUND(I244*H244,2)</f>
        <v>0</v>
      </c>
      <c r="K244" s="152"/>
      <c r="L244" s="28"/>
      <c r="M244" s="153" t="s">
        <v>1</v>
      </c>
      <c r="N244" s="154" t="s">
        <v>37</v>
      </c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AR244" s="157" t="s">
        <v>177</v>
      </c>
      <c r="AT244" s="157" t="s">
        <v>174</v>
      </c>
      <c r="AU244" s="157" t="s">
        <v>178</v>
      </c>
      <c r="AY244" s="13" t="s">
        <v>172</v>
      </c>
      <c r="BE244" s="158">
        <f>IF(N244="základná",J244,0)</f>
        <v>0</v>
      </c>
      <c r="BF244" s="158">
        <f>IF(N244="znížená",J244,0)</f>
        <v>0</v>
      </c>
      <c r="BG244" s="158">
        <f>IF(N244="zákl. prenesená",J244,0)</f>
        <v>0</v>
      </c>
      <c r="BH244" s="158">
        <f>IF(N244="zníž. prenesená",J244,0)</f>
        <v>0</v>
      </c>
      <c r="BI244" s="158">
        <f>IF(N244="nulová",J244,0)</f>
        <v>0</v>
      </c>
      <c r="BJ244" s="13" t="s">
        <v>178</v>
      </c>
      <c r="BK244" s="158">
        <f>ROUND(I244*H244,2)</f>
        <v>0</v>
      </c>
      <c r="BL244" s="13" t="s">
        <v>177</v>
      </c>
      <c r="BM244" s="157" t="s">
        <v>471</v>
      </c>
    </row>
    <row r="245" spans="2:65" s="11" customFormat="1" ht="25.95" customHeight="1" x14ac:dyDescent="0.25">
      <c r="B245" s="133"/>
      <c r="D245" s="134" t="s">
        <v>70</v>
      </c>
      <c r="E245" s="135"/>
      <c r="F245" s="135" t="s">
        <v>472</v>
      </c>
      <c r="I245" s="136"/>
      <c r="J245" s="137">
        <f>BK245</f>
        <v>0</v>
      </c>
      <c r="L245" s="133"/>
      <c r="M245" s="138"/>
      <c r="P245" s="139">
        <f>P246+P261+P272+P289+P300+P303+P310+P314+P352+P362+P367+P377+P381+P383</f>
        <v>0</v>
      </c>
      <c r="R245" s="139">
        <f>R246+R261+R272+R289+R300+R303+R310+R314+R352+R362+R367+R377+R381+R383</f>
        <v>143.44895890000001</v>
      </c>
      <c r="T245" s="140">
        <f>T246+T261+T272+T289+T300+T303+T310+T314+T352+T362+T367+T377+T381+T383</f>
        <v>0</v>
      </c>
      <c r="AR245" s="134" t="s">
        <v>178</v>
      </c>
      <c r="AT245" s="141" t="s">
        <v>70</v>
      </c>
      <c r="AU245" s="141" t="s">
        <v>71</v>
      </c>
      <c r="AY245" s="134" t="s">
        <v>172</v>
      </c>
      <c r="BK245" s="142">
        <f>BK246+BK261+BK272+BK289+BK300+BK303+BK310+BK314+BK352+BK362+BK367+BK377+BK381+BK383</f>
        <v>0</v>
      </c>
    </row>
    <row r="246" spans="2:65" s="11" customFormat="1" ht="22.8" customHeight="1" x14ac:dyDescent="0.25">
      <c r="B246" s="133"/>
      <c r="D246" s="134" t="s">
        <v>70</v>
      </c>
      <c r="E246" s="143"/>
      <c r="F246" s="143" t="s">
        <v>473</v>
      </c>
      <c r="I246" s="136"/>
      <c r="J246" s="144">
        <f>BK246</f>
        <v>0</v>
      </c>
      <c r="L246" s="133"/>
      <c r="M246" s="138"/>
      <c r="P246" s="139">
        <f>SUM(P247:P260)</f>
        <v>0</v>
      </c>
      <c r="R246" s="139">
        <f>SUM(R247:R260)</f>
        <v>6.1819258999999995</v>
      </c>
      <c r="T246" s="140">
        <f>SUM(T247:T260)</f>
        <v>0</v>
      </c>
      <c r="AR246" s="134" t="s">
        <v>178</v>
      </c>
      <c r="AT246" s="141" t="s">
        <v>70</v>
      </c>
      <c r="AU246" s="141" t="s">
        <v>79</v>
      </c>
      <c r="AY246" s="134" t="s">
        <v>172</v>
      </c>
      <c r="BK246" s="142">
        <f>SUM(BK247:BK260)</f>
        <v>0</v>
      </c>
    </row>
    <row r="247" spans="2:65" s="1" customFormat="1" ht="24" customHeight="1" x14ac:dyDescent="0.2">
      <c r="B247" s="145"/>
      <c r="C247" s="146" t="s">
        <v>474</v>
      </c>
      <c r="D247" s="146" t="s">
        <v>174</v>
      </c>
      <c r="E247" s="147"/>
      <c r="F247" s="148" t="s">
        <v>475</v>
      </c>
      <c r="G247" s="149" t="s">
        <v>207</v>
      </c>
      <c r="H247" s="150">
        <v>463.14</v>
      </c>
      <c r="I247" s="151"/>
      <c r="J247" s="150">
        <f t="shared" ref="J247:J260" si="50">ROUND(I247*H247,2)</f>
        <v>0</v>
      </c>
      <c r="K247" s="152"/>
      <c r="L247" s="28"/>
      <c r="M247" s="153" t="s">
        <v>1</v>
      </c>
      <c r="N247" s="154" t="s">
        <v>37</v>
      </c>
      <c r="P247" s="155">
        <f t="shared" ref="P247:P260" si="51">O247*H247</f>
        <v>0</v>
      </c>
      <c r="Q247" s="155">
        <v>0</v>
      </c>
      <c r="R247" s="155">
        <f t="shared" ref="R247:R260" si="52">Q247*H247</f>
        <v>0</v>
      </c>
      <c r="S247" s="155">
        <v>0</v>
      </c>
      <c r="T247" s="156">
        <f t="shared" ref="T247:T260" si="53">S247*H247</f>
        <v>0</v>
      </c>
      <c r="AR247" s="157" t="s">
        <v>123</v>
      </c>
      <c r="AT247" s="157" t="s">
        <v>174</v>
      </c>
      <c r="AU247" s="157" t="s">
        <v>178</v>
      </c>
      <c r="AY247" s="13" t="s">
        <v>172</v>
      </c>
      <c r="BE247" s="158">
        <f t="shared" ref="BE247:BE260" si="54">IF(N247="základná",J247,0)</f>
        <v>0</v>
      </c>
      <c r="BF247" s="158">
        <f t="shared" ref="BF247:BF260" si="55">IF(N247="znížená",J247,0)</f>
        <v>0</v>
      </c>
      <c r="BG247" s="158">
        <f t="shared" ref="BG247:BG260" si="56">IF(N247="zákl. prenesená",J247,0)</f>
        <v>0</v>
      </c>
      <c r="BH247" s="158">
        <f t="shared" ref="BH247:BH260" si="57">IF(N247="zníž. prenesená",J247,0)</f>
        <v>0</v>
      </c>
      <c r="BI247" s="158">
        <f t="shared" ref="BI247:BI260" si="58">IF(N247="nulová",J247,0)</f>
        <v>0</v>
      </c>
      <c r="BJ247" s="13" t="s">
        <v>178</v>
      </c>
      <c r="BK247" s="158">
        <f t="shared" ref="BK247:BK260" si="59">ROUND(I247*H247,2)</f>
        <v>0</v>
      </c>
      <c r="BL247" s="13" t="s">
        <v>123</v>
      </c>
      <c r="BM247" s="157" t="s">
        <v>476</v>
      </c>
    </row>
    <row r="248" spans="2:65" s="1" customFormat="1" ht="16.5" customHeight="1" x14ac:dyDescent="0.2">
      <c r="B248" s="145"/>
      <c r="C248" s="159" t="s">
        <v>477</v>
      </c>
      <c r="D248" s="159" t="s">
        <v>244</v>
      </c>
      <c r="E248" s="160"/>
      <c r="F248" s="161" t="s">
        <v>478</v>
      </c>
      <c r="G248" s="162" t="s">
        <v>238</v>
      </c>
      <c r="H248" s="163">
        <v>0.14000000000000001</v>
      </c>
      <c r="I248" s="164"/>
      <c r="J248" s="163">
        <f t="shared" si="50"/>
        <v>0</v>
      </c>
      <c r="K248" s="165"/>
      <c r="L248" s="166"/>
      <c r="M248" s="167" t="s">
        <v>1</v>
      </c>
      <c r="N248" s="168" t="s">
        <v>37</v>
      </c>
      <c r="P248" s="155">
        <f t="shared" si="51"/>
        <v>0</v>
      </c>
      <c r="Q248" s="155">
        <v>1</v>
      </c>
      <c r="R248" s="155">
        <f t="shared" si="52"/>
        <v>0.14000000000000001</v>
      </c>
      <c r="S248" s="155">
        <v>0</v>
      </c>
      <c r="T248" s="156">
        <f t="shared" si="53"/>
        <v>0</v>
      </c>
      <c r="AR248" s="157" t="s">
        <v>265</v>
      </c>
      <c r="AT248" s="157" t="s">
        <v>244</v>
      </c>
      <c r="AU248" s="157" t="s">
        <v>178</v>
      </c>
      <c r="AY248" s="13" t="s">
        <v>172</v>
      </c>
      <c r="BE248" s="158">
        <f t="shared" si="54"/>
        <v>0</v>
      </c>
      <c r="BF248" s="158">
        <f t="shared" si="55"/>
        <v>0</v>
      </c>
      <c r="BG248" s="158">
        <f t="shared" si="56"/>
        <v>0</v>
      </c>
      <c r="BH248" s="158">
        <f t="shared" si="57"/>
        <v>0</v>
      </c>
      <c r="BI248" s="158">
        <f t="shared" si="58"/>
        <v>0</v>
      </c>
      <c r="BJ248" s="13" t="s">
        <v>178</v>
      </c>
      <c r="BK248" s="158">
        <f t="shared" si="59"/>
        <v>0</v>
      </c>
      <c r="BL248" s="13" t="s">
        <v>123</v>
      </c>
      <c r="BM248" s="157" t="s">
        <v>479</v>
      </c>
    </row>
    <row r="249" spans="2:65" s="1" customFormat="1" ht="24" customHeight="1" x14ac:dyDescent="0.2">
      <c r="B249" s="145"/>
      <c r="C249" s="146" t="s">
        <v>480</v>
      </c>
      <c r="D249" s="146" t="s">
        <v>174</v>
      </c>
      <c r="E249" s="147"/>
      <c r="F249" s="148" t="s">
        <v>481</v>
      </c>
      <c r="G249" s="149" t="s">
        <v>207</v>
      </c>
      <c r="H249" s="150">
        <v>88.51</v>
      </c>
      <c r="I249" s="151"/>
      <c r="J249" s="150">
        <f t="shared" si="50"/>
        <v>0</v>
      </c>
      <c r="K249" s="152"/>
      <c r="L249" s="28"/>
      <c r="M249" s="153" t="s">
        <v>1</v>
      </c>
      <c r="N249" s="154" t="s">
        <v>37</v>
      </c>
      <c r="P249" s="155">
        <f t="shared" si="51"/>
        <v>0</v>
      </c>
      <c r="Q249" s="155">
        <v>3.5000000000000001E-3</v>
      </c>
      <c r="R249" s="155">
        <f t="shared" si="52"/>
        <v>0.30978500000000003</v>
      </c>
      <c r="S249" s="155">
        <v>0</v>
      </c>
      <c r="T249" s="156">
        <f t="shared" si="53"/>
        <v>0</v>
      </c>
      <c r="AR249" s="157" t="s">
        <v>123</v>
      </c>
      <c r="AT249" s="157" t="s">
        <v>174</v>
      </c>
      <c r="AU249" s="157" t="s">
        <v>178</v>
      </c>
      <c r="AY249" s="13" t="s">
        <v>172</v>
      </c>
      <c r="BE249" s="158">
        <f t="shared" si="54"/>
        <v>0</v>
      </c>
      <c r="BF249" s="158">
        <f t="shared" si="55"/>
        <v>0</v>
      </c>
      <c r="BG249" s="158">
        <f t="shared" si="56"/>
        <v>0</v>
      </c>
      <c r="BH249" s="158">
        <f t="shared" si="57"/>
        <v>0</v>
      </c>
      <c r="BI249" s="158">
        <f t="shared" si="58"/>
        <v>0</v>
      </c>
      <c r="BJ249" s="13" t="s">
        <v>178</v>
      </c>
      <c r="BK249" s="158">
        <f t="shared" si="59"/>
        <v>0</v>
      </c>
      <c r="BL249" s="13" t="s">
        <v>123</v>
      </c>
      <c r="BM249" s="157" t="s">
        <v>482</v>
      </c>
    </row>
    <row r="250" spans="2:65" s="1" customFormat="1" ht="24" customHeight="1" x14ac:dyDescent="0.2">
      <c r="B250" s="145"/>
      <c r="C250" s="146" t="s">
        <v>483</v>
      </c>
      <c r="D250" s="146" t="s">
        <v>174</v>
      </c>
      <c r="E250" s="147"/>
      <c r="F250" s="148" t="s">
        <v>484</v>
      </c>
      <c r="G250" s="149" t="s">
        <v>207</v>
      </c>
      <c r="H250" s="150">
        <v>22.92</v>
      </c>
      <c r="I250" s="151"/>
      <c r="J250" s="150">
        <f t="shared" si="50"/>
        <v>0</v>
      </c>
      <c r="K250" s="152"/>
      <c r="L250" s="28"/>
      <c r="M250" s="153" t="s">
        <v>1</v>
      </c>
      <c r="N250" s="154" t="s">
        <v>37</v>
      </c>
      <c r="P250" s="155">
        <f t="shared" si="51"/>
        <v>0</v>
      </c>
      <c r="Q250" s="155">
        <v>0</v>
      </c>
      <c r="R250" s="155">
        <f t="shared" si="52"/>
        <v>0</v>
      </c>
      <c r="S250" s="155">
        <v>0</v>
      </c>
      <c r="T250" s="156">
        <f t="shared" si="53"/>
        <v>0</v>
      </c>
      <c r="AR250" s="157" t="s">
        <v>123</v>
      </c>
      <c r="AT250" s="157" t="s">
        <v>174</v>
      </c>
      <c r="AU250" s="157" t="s">
        <v>178</v>
      </c>
      <c r="AY250" s="13" t="s">
        <v>172</v>
      </c>
      <c r="BE250" s="158">
        <f t="shared" si="54"/>
        <v>0</v>
      </c>
      <c r="BF250" s="158">
        <f t="shared" si="55"/>
        <v>0</v>
      </c>
      <c r="BG250" s="158">
        <f t="shared" si="56"/>
        <v>0</v>
      </c>
      <c r="BH250" s="158">
        <f t="shared" si="57"/>
        <v>0</v>
      </c>
      <c r="BI250" s="158">
        <f t="shared" si="58"/>
        <v>0</v>
      </c>
      <c r="BJ250" s="13" t="s">
        <v>178</v>
      </c>
      <c r="BK250" s="158">
        <f t="shared" si="59"/>
        <v>0</v>
      </c>
      <c r="BL250" s="13" t="s">
        <v>123</v>
      </c>
      <c r="BM250" s="157" t="s">
        <v>485</v>
      </c>
    </row>
    <row r="251" spans="2:65" s="1" customFormat="1" ht="16.5" customHeight="1" x14ac:dyDescent="0.2">
      <c r="B251" s="145"/>
      <c r="C251" s="159" t="s">
        <v>486</v>
      </c>
      <c r="D251" s="159" t="s">
        <v>244</v>
      </c>
      <c r="E251" s="160"/>
      <c r="F251" s="161" t="s">
        <v>487</v>
      </c>
      <c r="G251" s="162" t="s">
        <v>207</v>
      </c>
      <c r="H251" s="163">
        <v>26.36</v>
      </c>
      <c r="I251" s="164"/>
      <c r="J251" s="163">
        <f t="shared" si="50"/>
        <v>0</v>
      </c>
      <c r="K251" s="165"/>
      <c r="L251" s="166"/>
      <c r="M251" s="167" t="s">
        <v>1</v>
      </c>
      <c r="N251" s="168" t="s">
        <v>37</v>
      </c>
      <c r="P251" s="155">
        <f t="shared" si="51"/>
        <v>0</v>
      </c>
      <c r="Q251" s="155">
        <v>4.0000000000000002E-4</v>
      </c>
      <c r="R251" s="155">
        <f t="shared" si="52"/>
        <v>1.0544E-2</v>
      </c>
      <c r="S251" s="155">
        <v>0</v>
      </c>
      <c r="T251" s="156">
        <f t="shared" si="53"/>
        <v>0</v>
      </c>
      <c r="AR251" s="157" t="s">
        <v>265</v>
      </c>
      <c r="AT251" s="157" t="s">
        <v>244</v>
      </c>
      <c r="AU251" s="157" t="s">
        <v>178</v>
      </c>
      <c r="AY251" s="13" t="s">
        <v>172</v>
      </c>
      <c r="BE251" s="158">
        <f t="shared" si="54"/>
        <v>0</v>
      </c>
      <c r="BF251" s="158">
        <f t="shared" si="55"/>
        <v>0</v>
      </c>
      <c r="BG251" s="158">
        <f t="shared" si="56"/>
        <v>0</v>
      </c>
      <c r="BH251" s="158">
        <f t="shared" si="57"/>
        <v>0</v>
      </c>
      <c r="BI251" s="158">
        <f t="shared" si="58"/>
        <v>0</v>
      </c>
      <c r="BJ251" s="13" t="s">
        <v>178</v>
      </c>
      <c r="BK251" s="158">
        <f t="shared" si="59"/>
        <v>0</v>
      </c>
      <c r="BL251" s="13" t="s">
        <v>123</v>
      </c>
      <c r="BM251" s="157" t="s">
        <v>488</v>
      </c>
    </row>
    <row r="252" spans="2:65" s="1" customFormat="1" ht="24" customHeight="1" x14ac:dyDescent="0.2">
      <c r="B252" s="145"/>
      <c r="C252" s="146" t="s">
        <v>489</v>
      </c>
      <c r="D252" s="146" t="s">
        <v>174</v>
      </c>
      <c r="E252" s="147"/>
      <c r="F252" s="148" t="s">
        <v>490</v>
      </c>
      <c r="G252" s="149" t="s">
        <v>207</v>
      </c>
      <c r="H252" s="150">
        <v>98</v>
      </c>
      <c r="I252" s="151"/>
      <c r="J252" s="150">
        <f t="shared" si="50"/>
        <v>0</v>
      </c>
      <c r="K252" s="152"/>
      <c r="L252" s="28"/>
      <c r="M252" s="153" t="s">
        <v>1</v>
      </c>
      <c r="N252" s="154" t="s">
        <v>37</v>
      </c>
      <c r="P252" s="155">
        <f t="shared" si="51"/>
        <v>0</v>
      </c>
      <c r="Q252" s="155">
        <v>8.0000000000000007E-5</v>
      </c>
      <c r="R252" s="155">
        <f t="shared" si="52"/>
        <v>7.8400000000000015E-3</v>
      </c>
      <c r="S252" s="155">
        <v>0</v>
      </c>
      <c r="T252" s="156">
        <f t="shared" si="53"/>
        <v>0</v>
      </c>
      <c r="AR252" s="157" t="s">
        <v>123</v>
      </c>
      <c r="AT252" s="157" t="s">
        <v>174</v>
      </c>
      <c r="AU252" s="157" t="s">
        <v>178</v>
      </c>
      <c r="AY252" s="13" t="s">
        <v>172</v>
      </c>
      <c r="BE252" s="158">
        <f t="shared" si="54"/>
        <v>0</v>
      </c>
      <c r="BF252" s="158">
        <f t="shared" si="55"/>
        <v>0</v>
      </c>
      <c r="BG252" s="158">
        <f t="shared" si="56"/>
        <v>0</v>
      </c>
      <c r="BH252" s="158">
        <f t="shared" si="57"/>
        <v>0</v>
      </c>
      <c r="BI252" s="158">
        <f t="shared" si="58"/>
        <v>0</v>
      </c>
      <c r="BJ252" s="13" t="s">
        <v>178</v>
      </c>
      <c r="BK252" s="158">
        <f t="shared" si="59"/>
        <v>0</v>
      </c>
      <c r="BL252" s="13" t="s">
        <v>123</v>
      </c>
      <c r="BM252" s="157" t="s">
        <v>491</v>
      </c>
    </row>
    <row r="253" spans="2:65" s="1" customFormat="1" ht="16.5" customHeight="1" x14ac:dyDescent="0.2">
      <c r="B253" s="145"/>
      <c r="C253" s="159" t="s">
        <v>492</v>
      </c>
      <c r="D253" s="159" t="s">
        <v>244</v>
      </c>
      <c r="E253" s="160"/>
      <c r="F253" s="161" t="s">
        <v>493</v>
      </c>
      <c r="G253" s="162" t="s">
        <v>207</v>
      </c>
      <c r="H253" s="163">
        <v>112.7</v>
      </c>
      <c r="I253" s="164"/>
      <c r="J253" s="163">
        <f t="shared" si="50"/>
        <v>0</v>
      </c>
      <c r="K253" s="165"/>
      <c r="L253" s="166"/>
      <c r="M253" s="167" t="s">
        <v>1</v>
      </c>
      <c r="N253" s="168" t="s">
        <v>37</v>
      </c>
      <c r="P253" s="155">
        <f t="shared" si="51"/>
        <v>0</v>
      </c>
      <c r="Q253" s="155">
        <v>1E-3</v>
      </c>
      <c r="R253" s="155">
        <f t="shared" si="52"/>
        <v>0.11270000000000001</v>
      </c>
      <c r="S253" s="155">
        <v>0</v>
      </c>
      <c r="T253" s="156">
        <f t="shared" si="53"/>
        <v>0</v>
      </c>
      <c r="AR253" s="157" t="s">
        <v>265</v>
      </c>
      <c r="AT253" s="157" t="s">
        <v>244</v>
      </c>
      <c r="AU253" s="157" t="s">
        <v>178</v>
      </c>
      <c r="AY253" s="13" t="s">
        <v>172</v>
      </c>
      <c r="BE253" s="158">
        <f t="shared" si="54"/>
        <v>0</v>
      </c>
      <c r="BF253" s="158">
        <f t="shared" si="55"/>
        <v>0</v>
      </c>
      <c r="BG253" s="158">
        <f t="shared" si="56"/>
        <v>0</v>
      </c>
      <c r="BH253" s="158">
        <f t="shared" si="57"/>
        <v>0</v>
      </c>
      <c r="BI253" s="158">
        <f t="shared" si="58"/>
        <v>0</v>
      </c>
      <c r="BJ253" s="13" t="s">
        <v>178</v>
      </c>
      <c r="BK253" s="158">
        <f t="shared" si="59"/>
        <v>0</v>
      </c>
      <c r="BL253" s="13" t="s">
        <v>123</v>
      </c>
      <c r="BM253" s="157" t="s">
        <v>494</v>
      </c>
    </row>
    <row r="254" spans="2:65" s="1" customFormat="1" ht="24" customHeight="1" x14ac:dyDescent="0.2">
      <c r="B254" s="145"/>
      <c r="C254" s="146" t="s">
        <v>495</v>
      </c>
      <c r="D254" s="146" t="s">
        <v>174</v>
      </c>
      <c r="E254" s="147"/>
      <c r="F254" s="148" t="s">
        <v>496</v>
      </c>
      <c r="G254" s="149" t="s">
        <v>207</v>
      </c>
      <c r="H254" s="150">
        <v>463.14</v>
      </c>
      <c r="I254" s="151"/>
      <c r="J254" s="150">
        <f t="shared" si="50"/>
        <v>0</v>
      </c>
      <c r="K254" s="152"/>
      <c r="L254" s="28"/>
      <c r="M254" s="153" t="s">
        <v>1</v>
      </c>
      <c r="N254" s="154" t="s">
        <v>37</v>
      </c>
      <c r="P254" s="155">
        <f t="shared" si="51"/>
        <v>0</v>
      </c>
      <c r="Q254" s="155">
        <v>5.4000000000000001E-4</v>
      </c>
      <c r="R254" s="155">
        <f t="shared" si="52"/>
        <v>0.25009559999999997</v>
      </c>
      <c r="S254" s="155">
        <v>0</v>
      </c>
      <c r="T254" s="156">
        <f t="shared" si="53"/>
        <v>0</v>
      </c>
      <c r="AR254" s="157" t="s">
        <v>123</v>
      </c>
      <c r="AT254" s="157" t="s">
        <v>174</v>
      </c>
      <c r="AU254" s="157" t="s">
        <v>178</v>
      </c>
      <c r="AY254" s="13" t="s">
        <v>172</v>
      </c>
      <c r="BE254" s="158">
        <f t="shared" si="54"/>
        <v>0</v>
      </c>
      <c r="BF254" s="158">
        <f t="shared" si="55"/>
        <v>0</v>
      </c>
      <c r="BG254" s="158">
        <f t="shared" si="56"/>
        <v>0</v>
      </c>
      <c r="BH254" s="158">
        <f t="shared" si="57"/>
        <v>0</v>
      </c>
      <c r="BI254" s="158">
        <f t="shared" si="58"/>
        <v>0</v>
      </c>
      <c r="BJ254" s="13" t="s">
        <v>178</v>
      </c>
      <c r="BK254" s="158">
        <f t="shared" si="59"/>
        <v>0</v>
      </c>
      <c r="BL254" s="13" t="s">
        <v>123</v>
      </c>
      <c r="BM254" s="157" t="s">
        <v>497</v>
      </c>
    </row>
    <row r="255" spans="2:65" s="1" customFormat="1" ht="36" customHeight="1" x14ac:dyDescent="0.2">
      <c r="B255" s="145"/>
      <c r="C255" s="159" t="s">
        <v>498</v>
      </c>
      <c r="D255" s="159" t="s">
        <v>244</v>
      </c>
      <c r="E255" s="160"/>
      <c r="F255" s="161" t="s">
        <v>499</v>
      </c>
      <c r="G255" s="162" t="s">
        <v>207</v>
      </c>
      <c r="H255" s="163">
        <v>532.61</v>
      </c>
      <c r="I255" s="164"/>
      <c r="J255" s="163">
        <f t="shared" si="50"/>
        <v>0</v>
      </c>
      <c r="K255" s="165"/>
      <c r="L255" s="166"/>
      <c r="M255" s="167" t="s">
        <v>1</v>
      </c>
      <c r="N255" s="168" t="s">
        <v>37</v>
      </c>
      <c r="P255" s="155">
        <f t="shared" si="51"/>
        <v>0</v>
      </c>
      <c r="Q255" s="155">
        <v>5.13E-3</v>
      </c>
      <c r="R255" s="155">
        <f t="shared" si="52"/>
        <v>2.7322893000000001</v>
      </c>
      <c r="S255" s="155">
        <v>0</v>
      </c>
      <c r="T255" s="156">
        <f t="shared" si="53"/>
        <v>0</v>
      </c>
      <c r="AR255" s="157" t="s">
        <v>265</v>
      </c>
      <c r="AT255" s="157" t="s">
        <v>244</v>
      </c>
      <c r="AU255" s="157" t="s">
        <v>178</v>
      </c>
      <c r="AY255" s="13" t="s">
        <v>172</v>
      </c>
      <c r="BE255" s="158">
        <f t="shared" si="54"/>
        <v>0</v>
      </c>
      <c r="BF255" s="158">
        <f t="shared" si="55"/>
        <v>0</v>
      </c>
      <c r="BG255" s="158">
        <f t="shared" si="56"/>
        <v>0</v>
      </c>
      <c r="BH255" s="158">
        <f t="shared" si="57"/>
        <v>0</v>
      </c>
      <c r="BI255" s="158">
        <f t="shared" si="58"/>
        <v>0</v>
      </c>
      <c r="BJ255" s="13" t="s">
        <v>178</v>
      </c>
      <c r="BK255" s="158">
        <f t="shared" si="59"/>
        <v>0</v>
      </c>
      <c r="BL255" s="13" t="s">
        <v>123</v>
      </c>
      <c r="BM255" s="157" t="s">
        <v>500</v>
      </c>
    </row>
    <row r="256" spans="2:65" s="1" customFormat="1" ht="24" customHeight="1" x14ac:dyDescent="0.2">
      <c r="B256" s="145"/>
      <c r="C256" s="146" t="s">
        <v>501</v>
      </c>
      <c r="D256" s="146" t="s">
        <v>174</v>
      </c>
      <c r="E256" s="147"/>
      <c r="F256" s="148" t="s">
        <v>502</v>
      </c>
      <c r="G256" s="149" t="s">
        <v>207</v>
      </c>
      <c r="H256" s="150">
        <v>352.71</v>
      </c>
      <c r="I256" s="151"/>
      <c r="J256" s="150">
        <f t="shared" si="50"/>
        <v>0</v>
      </c>
      <c r="K256" s="152"/>
      <c r="L256" s="28"/>
      <c r="M256" s="153" t="s">
        <v>1</v>
      </c>
      <c r="N256" s="154" t="s">
        <v>37</v>
      </c>
      <c r="P256" s="155">
        <f t="shared" si="51"/>
        <v>0</v>
      </c>
      <c r="Q256" s="155">
        <v>4.5199999999999997E-3</v>
      </c>
      <c r="R256" s="155">
        <f t="shared" si="52"/>
        <v>1.5942491999999997</v>
      </c>
      <c r="S256" s="155">
        <v>0</v>
      </c>
      <c r="T256" s="156">
        <f t="shared" si="53"/>
        <v>0</v>
      </c>
      <c r="AR256" s="157" t="s">
        <v>123</v>
      </c>
      <c r="AT256" s="157" t="s">
        <v>174</v>
      </c>
      <c r="AU256" s="157" t="s">
        <v>178</v>
      </c>
      <c r="AY256" s="13" t="s">
        <v>172</v>
      </c>
      <c r="BE256" s="158">
        <f t="shared" si="54"/>
        <v>0</v>
      </c>
      <c r="BF256" s="158">
        <f t="shared" si="55"/>
        <v>0</v>
      </c>
      <c r="BG256" s="158">
        <f t="shared" si="56"/>
        <v>0</v>
      </c>
      <c r="BH256" s="158">
        <f t="shared" si="57"/>
        <v>0</v>
      </c>
      <c r="BI256" s="158">
        <f t="shared" si="58"/>
        <v>0</v>
      </c>
      <c r="BJ256" s="13" t="s">
        <v>178</v>
      </c>
      <c r="BK256" s="158">
        <f t="shared" si="59"/>
        <v>0</v>
      </c>
      <c r="BL256" s="13" t="s">
        <v>123</v>
      </c>
      <c r="BM256" s="157" t="s">
        <v>503</v>
      </c>
    </row>
    <row r="257" spans="2:65" s="1" customFormat="1" ht="24" customHeight="1" x14ac:dyDescent="0.2">
      <c r="B257" s="145"/>
      <c r="C257" s="146" t="s">
        <v>504</v>
      </c>
      <c r="D257" s="146" t="s">
        <v>174</v>
      </c>
      <c r="E257" s="147"/>
      <c r="F257" s="148" t="s">
        <v>505</v>
      </c>
      <c r="G257" s="149" t="s">
        <v>207</v>
      </c>
      <c r="H257" s="150">
        <v>213.66</v>
      </c>
      <c r="I257" s="151"/>
      <c r="J257" s="150">
        <f t="shared" si="50"/>
        <v>0</v>
      </c>
      <c r="K257" s="152"/>
      <c r="L257" s="28"/>
      <c r="M257" s="153" t="s">
        <v>1</v>
      </c>
      <c r="N257" s="154" t="s">
        <v>37</v>
      </c>
      <c r="P257" s="155">
        <f t="shared" si="51"/>
        <v>0</v>
      </c>
      <c r="Q257" s="155">
        <v>4.5199999999999997E-3</v>
      </c>
      <c r="R257" s="155">
        <f t="shared" si="52"/>
        <v>0.96574319999999991</v>
      </c>
      <c r="S257" s="155">
        <v>0</v>
      </c>
      <c r="T257" s="156">
        <f t="shared" si="53"/>
        <v>0</v>
      </c>
      <c r="AR257" s="157" t="s">
        <v>123</v>
      </c>
      <c r="AT257" s="157" t="s">
        <v>174</v>
      </c>
      <c r="AU257" s="157" t="s">
        <v>178</v>
      </c>
      <c r="AY257" s="13" t="s">
        <v>172</v>
      </c>
      <c r="BE257" s="158">
        <f t="shared" si="54"/>
        <v>0</v>
      </c>
      <c r="BF257" s="158">
        <f t="shared" si="55"/>
        <v>0</v>
      </c>
      <c r="BG257" s="158">
        <f t="shared" si="56"/>
        <v>0</v>
      </c>
      <c r="BH257" s="158">
        <f t="shared" si="57"/>
        <v>0</v>
      </c>
      <c r="BI257" s="158">
        <f t="shared" si="58"/>
        <v>0</v>
      </c>
      <c r="BJ257" s="13" t="s">
        <v>178</v>
      </c>
      <c r="BK257" s="158">
        <f t="shared" si="59"/>
        <v>0</v>
      </c>
      <c r="BL257" s="13" t="s">
        <v>123</v>
      </c>
      <c r="BM257" s="157" t="s">
        <v>506</v>
      </c>
    </row>
    <row r="258" spans="2:65" s="1" customFormat="1" ht="36" customHeight="1" x14ac:dyDescent="0.2">
      <c r="B258" s="145"/>
      <c r="C258" s="146" t="s">
        <v>507</v>
      </c>
      <c r="D258" s="146" t="s">
        <v>174</v>
      </c>
      <c r="E258" s="147"/>
      <c r="F258" s="148" t="s">
        <v>508</v>
      </c>
      <c r="G258" s="149" t="s">
        <v>207</v>
      </c>
      <c r="H258" s="150">
        <v>22.92</v>
      </c>
      <c r="I258" s="151"/>
      <c r="J258" s="150">
        <f t="shared" si="50"/>
        <v>0</v>
      </c>
      <c r="K258" s="152"/>
      <c r="L258" s="28"/>
      <c r="M258" s="153" t="s">
        <v>1</v>
      </c>
      <c r="N258" s="154" t="s">
        <v>37</v>
      </c>
      <c r="P258" s="155">
        <f t="shared" si="51"/>
        <v>0</v>
      </c>
      <c r="Q258" s="155">
        <v>3.0000000000000001E-5</v>
      </c>
      <c r="R258" s="155">
        <f t="shared" si="52"/>
        <v>6.8760000000000002E-4</v>
      </c>
      <c r="S258" s="155">
        <v>0</v>
      </c>
      <c r="T258" s="156">
        <f t="shared" si="53"/>
        <v>0</v>
      </c>
      <c r="AR258" s="157" t="s">
        <v>123</v>
      </c>
      <c r="AT258" s="157" t="s">
        <v>174</v>
      </c>
      <c r="AU258" s="157" t="s">
        <v>178</v>
      </c>
      <c r="AY258" s="13" t="s">
        <v>172</v>
      </c>
      <c r="BE258" s="158">
        <f t="shared" si="54"/>
        <v>0</v>
      </c>
      <c r="BF258" s="158">
        <f t="shared" si="55"/>
        <v>0</v>
      </c>
      <c r="BG258" s="158">
        <f t="shared" si="56"/>
        <v>0</v>
      </c>
      <c r="BH258" s="158">
        <f t="shared" si="57"/>
        <v>0</v>
      </c>
      <c r="BI258" s="158">
        <f t="shared" si="58"/>
        <v>0</v>
      </c>
      <c r="BJ258" s="13" t="s">
        <v>178</v>
      </c>
      <c r="BK258" s="158">
        <f t="shared" si="59"/>
        <v>0</v>
      </c>
      <c r="BL258" s="13" t="s">
        <v>123</v>
      </c>
      <c r="BM258" s="157" t="s">
        <v>509</v>
      </c>
    </row>
    <row r="259" spans="2:65" s="1" customFormat="1" ht="24" customHeight="1" x14ac:dyDescent="0.2">
      <c r="B259" s="145"/>
      <c r="C259" s="159" t="s">
        <v>510</v>
      </c>
      <c r="D259" s="159" t="s">
        <v>244</v>
      </c>
      <c r="E259" s="160"/>
      <c r="F259" s="161" t="s">
        <v>511</v>
      </c>
      <c r="G259" s="162" t="s">
        <v>207</v>
      </c>
      <c r="H259" s="163">
        <v>26.36</v>
      </c>
      <c r="I259" s="164"/>
      <c r="J259" s="163">
        <f t="shared" si="50"/>
        <v>0</v>
      </c>
      <c r="K259" s="165"/>
      <c r="L259" s="166"/>
      <c r="M259" s="167" t="s">
        <v>1</v>
      </c>
      <c r="N259" s="168" t="s">
        <v>37</v>
      </c>
      <c r="P259" s="155">
        <f t="shared" si="51"/>
        <v>0</v>
      </c>
      <c r="Q259" s="155">
        <v>2.2000000000000001E-3</v>
      </c>
      <c r="R259" s="155">
        <f t="shared" si="52"/>
        <v>5.7992000000000002E-2</v>
      </c>
      <c r="S259" s="155">
        <v>0</v>
      </c>
      <c r="T259" s="156">
        <f t="shared" si="53"/>
        <v>0</v>
      </c>
      <c r="AR259" s="157" t="s">
        <v>265</v>
      </c>
      <c r="AT259" s="157" t="s">
        <v>244</v>
      </c>
      <c r="AU259" s="157" t="s">
        <v>178</v>
      </c>
      <c r="AY259" s="13" t="s">
        <v>172</v>
      </c>
      <c r="BE259" s="158">
        <f t="shared" si="54"/>
        <v>0</v>
      </c>
      <c r="BF259" s="158">
        <f t="shared" si="55"/>
        <v>0</v>
      </c>
      <c r="BG259" s="158">
        <f t="shared" si="56"/>
        <v>0</v>
      </c>
      <c r="BH259" s="158">
        <f t="shared" si="57"/>
        <v>0</v>
      </c>
      <c r="BI259" s="158">
        <f t="shared" si="58"/>
        <v>0</v>
      </c>
      <c r="BJ259" s="13" t="s">
        <v>178</v>
      </c>
      <c r="BK259" s="158">
        <f t="shared" si="59"/>
        <v>0</v>
      </c>
      <c r="BL259" s="13" t="s">
        <v>123</v>
      </c>
      <c r="BM259" s="157" t="s">
        <v>512</v>
      </c>
    </row>
    <row r="260" spans="2:65" s="1" customFormat="1" ht="24" customHeight="1" x14ac:dyDescent="0.2">
      <c r="B260" s="145"/>
      <c r="C260" s="146" t="s">
        <v>513</v>
      </c>
      <c r="D260" s="146" t="s">
        <v>174</v>
      </c>
      <c r="E260" s="147"/>
      <c r="F260" s="148" t="s">
        <v>514</v>
      </c>
      <c r="G260" s="149" t="s">
        <v>238</v>
      </c>
      <c r="H260" s="150">
        <v>6.18</v>
      </c>
      <c r="I260" s="151"/>
      <c r="J260" s="150">
        <f t="shared" si="50"/>
        <v>0</v>
      </c>
      <c r="K260" s="152"/>
      <c r="L260" s="28"/>
      <c r="M260" s="153" t="s">
        <v>1</v>
      </c>
      <c r="N260" s="154" t="s">
        <v>37</v>
      </c>
      <c r="P260" s="155">
        <f t="shared" si="51"/>
        <v>0</v>
      </c>
      <c r="Q260" s="155">
        <v>0</v>
      </c>
      <c r="R260" s="155">
        <f t="shared" si="52"/>
        <v>0</v>
      </c>
      <c r="S260" s="155">
        <v>0</v>
      </c>
      <c r="T260" s="156">
        <f t="shared" si="53"/>
        <v>0</v>
      </c>
      <c r="AR260" s="157" t="s">
        <v>123</v>
      </c>
      <c r="AT260" s="157" t="s">
        <v>174</v>
      </c>
      <c r="AU260" s="157" t="s">
        <v>178</v>
      </c>
      <c r="AY260" s="13" t="s">
        <v>172</v>
      </c>
      <c r="BE260" s="158">
        <f t="shared" si="54"/>
        <v>0</v>
      </c>
      <c r="BF260" s="158">
        <f t="shared" si="55"/>
        <v>0</v>
      </c>
      <c r="BG260" s="158">
        <f t="shared" si="56"/>
        <v>0</v>
      </c>
      <c r="BH260" s="158">
        <f t="shared" si="57"/>
        <v>0</v>
      </c>
      <c r="BI260" s="158">
        <f t="shared" si="58"/>
        <v>0</v>
      </c>
      <c r="BJ260" s="13" t="s">
        <v>178</v>
      </c>
      <c r="BK260" s="158">
        <f t="shared" si="59"/>
        <v>0</v>
      </c>
      <c r="BL260" s="13" t="s">
        <v>123</v>
      </c>
      <c r="BM260" s="157" t="s">
        <v>515</v>
      </c>
    </row>
    <row r="261" spans="2:65" s="11" customFormat="1" ht="22.8" customHeight="1" x14ac:dyDescent="0.25">
      <c r="B261" s="133"/>
      <c r="D261" s="134" t="s">
        <v>70</v>
      </c>
      <c r="E261" s="143"/>
      <c r="F261" s="143" t="s">
        <v>516</v>
      </c>
      <c r="I261" s="136"/>
      <c r="J261" s="144">
        <f>BK261</f>
        <v>0</v>
      </c>
      <c r="L261" s="133"/>
      <c r="M261" s="138"/>
      <c r="P261" s="139">
        <f>SUM(P262:P271)</f>
        <v>0</v>
      </c>
      <c r="R261" s="139">
        <f>SUM(R262:R271)</f>
        <v>0.36218549999999999</v>
      </c>
      <c r="T261" s="140">
        <f>SUM(T262:T271)</f>
        <v>0</v>
      </c>
      <c r="AR261" s="134" t="s">
        <v>178</v>
      </c>
      <c r="AT261" s="141" t="s">
        <v>70</v>
      </c>
      <c r="AU261" s="141" t="s">
        <v>79</v>
      </c>
      <c r="AY261" s="134" t="s">
        <v>172</v>
      </c>
      <c r="BK261" s="142">
        <f>SUM(BK262:BK271)</f>
        <v>0</v>
      </c>
    </row>
    <row r="262" spans="2:65" s="1" customFormat="1" ht="16.5" customHeight="1" x14ac:dyDescent="0.2">
      <c r="B262" s="145"/>
      <c r="C262" s="146" t="s">
        <v>517</v>
      </c>
      <c r="D262" s="146" t="s">
        <v>174</v>
      </c>
      <c r="E262" s="147"/>
      <c r="F262" s="148" t="s">
        <v>518</v>
      </c>
      <c r="G262" s="149" t="s">
        <v>207</v>
      </c>
      <c r="H262" s="150">
        <v>239.01</v>
      </c>
      <c r="I262" s="151"/>
      <c r="J262" s="150">
        <f t="shared" ref="J262:J271" si="60">ROUND(I262*H262,2)</f>
        <v>0</v>
      </c>
      <c r="K262" s="152"/>
      <c r="L262" s="28"/>
      <c r="M262" s="153" t="s">
        <v>1</v>
      </c>
      <c r="N262" s="154" t="s">
        <v>37</v>
      </c>
      <c r="P262" s="155">
        <f t="shared" ref="P262:P271" si="61">O262*H262</f>
        <v>0</v>
      </c>
      <c r="Q262" s="155">
        <v>0</v>
      </c>
      <c r="R262" s="155">
        <f t="shared" ref="R262:R271" si="62">Q262*H262</f>
        <v>0</v>
      </c>
      <c r="S262" s="155">
        <v>0</v>
      </c>
      <c r="T262" s="156">
        <f t="shared" ref="T262:T271" si="63">S262*H262</f>
        <v>0</v>
      </c>
      <c r="AR262" s="157" t="s">
        <v>123</v>
      </c>
      <c r="AT262" s="157" t="s">
        <v>174</v>
      </c>
      <c r="AU262" s="157" t="s">
        <v>178</v>
      </c>
      <c r="AY262" s="13" t="s">
        <v>172</v>
      </c>
      <c r="BE262" s="158">
        <f t="shared" ref="BE262:BE271" si="64">IF(N262="základná",J262,0)</f>
        <v>0</v>
      </c>
      <c r="BF262" s="158">
        <f t="shared" ref="BF262:BF271" si="65">IF(N262="znížená",J262,0)</f>
        <v>0</v>
      </c>
      <c r="BG262" s="158">
        <f t="shared" ref="BG262:BG271" si="66">IF(N262="zákl. prenesená",J262,0)</f>
        <v>0</v>
      </c>
      <c r="BH262" s="158">
        <f t="shared" ref="BH262:BH271" si="67">IF(N262="zníž. prenesená",J262,0)</f>
        <v>0</v>
      </c>
      <c r="BI262" s="158">
        <f t="shared" ref="BI262:BI271" si="68">IF(N262="nulová",J262,0)</f>
        <v>0</v>
      </c>
      <c r="BJ262" s="13" t="s">
        <v>178</v>
      </c>
      <c r="BK262" s="158">
        <f t="shared" ref="BK262:BK271" si="69">ROUND(I262*H262,2)</f>
        <v>0</v>
      </c>
      <c r="BL262" s="13" t="s">
        <v>123</v>
      </c>
      <c r="BM262" s="157" t="s">
        <v>519</v>
      </c>
    </row>
    <row r="263" spans="2:65" s="1" customFormat="1" ht="16.5" customHeight="1" x14ac:dyDescent="0.2">
      <c r="B263" s="145"/>
      <c r="C263" s="159" t="s">
        <v>520</v>
      </c>
      <c r="D263" s="159" t="s">
        <v>244</v>
      </c>
      <c r="E263" s="160"/>
      <c r="F263" s="161" t="s">
        <v>521</v>
      </c>
      <c r="G263" s="162" t="s">
        <v>207</v>
      </c>
      <c r="H263" s="163">
        <v>274.86</v>
      </c>
      <c r="I263" s="164"/>
      <c r="J263" s="163">
        <f t="shared" si="60"/>
        <v>0</v>
      </c>
      <c r="K263" s="165"/>
      <c r="L263" s="166"/>
      <c r="M263" s="167" t="s">
        <v>1</v>
      </c>
      <c r="N263" s="168" t="s">
        <v>37</v>
      </c>
      <c r="P263" s="155">
        <f t="shared" si="61"/>
        <v>0</v>
      </c>
      <c r="Q263" s="155">
        <v>1.8000000000000001E-4</v>
      </c>
      <c r="R263" s="155">
        <f t="shared" si="62"/>
        <v>4.9474800000000006E-2</v>
      </c>
      <c r="S263" s="155">
        <v>0</v>
      </c>
      <c r="T263" s="156">
        <f t="shared" si="63"/>
        <v>0</v>
      </c>
      <c r="AR263" s="157" t="s">
        <v>265</v>
      </c>
      <c r="AT263" s="157" t="s">
        <v>244</v>
      </c>
      <c r="AU263" s="157" t="s">
        <v>178</v>
      </c>
      <c r="AY263" s="13" t="s">
        <v>172</v>
      </c>
      <c r="BE263" s="158">
        <f t="shared" si="64"/>
        <v>0</v>
      </c>
      <c r="BF263" s="158">
        <f t="shared" si="65"/>
        <v>0</v>
      </c>
      <c r="BG263" s="158">
        <f t="shared" si="66"/>
        <v>0</v>
      </c>
      <c r="BH263" s="158">
        <f t="shared" si="67"/>
        <v>0</v>
      </c>
      <c r="BI263" s="158">
        <f t="shared" si="68"/>
        <v>0</v>
      </c>
      <c r="BJ263" s="13" t="s">
        <v>178</v>
      </c>
      <c r="BK263" s="158">
        <f t="shared" si="69"/>
        <v>0</v>
      </c>
      <c r="BL263" s="13" t="s">
        <v>123</v>
      </c>
      <c r="BM263" s="157" t="s">
        <v>522</v>
      </c>
    </row>
    <row r="264" spans="2:65" s="1" customFormat="1" ht="36" customHeight="1" x14ac:dyDescent="0.2">
      <c r="B264" s="145"/>
      <c r="C264" s="146" t="s">
        <v>523</v>
      </c>
      <c r="D264" s="146" t="s">
        <v>174</v>
      </c>
      <c r="E264" s="147"/>
      <c r="F264" s="148" t="s">
        <v>524</v>
      </c>
      <c r="G264" s="149" t="s">
        <v>207</v>
      </c>
      <c r="H264" s="150">
        <v>189.82</v>
      </c>
      <c r="I264" s="151"/>
      <c r="J264" s="150">
        <f t="shared" si="60"/>
        <v>0</v>
      </c>
      <c r="K264" s="152"/>
      <c r="L264" s="28"/>
      <c r="M264" s="153" t="s">
        <v>1</v>
      </c>
      <c r="N264" s="154" t="s">
        <v>37</v>
      </c>
      <c r="P264" s="155">
        <f t="shared" si="61"/>
        <v>0</v>
      </c>
      <c r="Q264" s="155">
        <v>4.6999999999999999E-4</v>
      </c>
      <c r="R264" s="155">
        <f t="shared" si="62"/>
        <v>8.92154E-2</v>
      </c>
      <c r="S264" s="155">
        <v>0</v>
      </c>
      <c r="T264" s="156">
        <f t="shared" si="63"/>
        <v>0</v>
      </c>
      <c r="AR264" s="157" t="s">
        <v>123</v>
      </c>
      <c r="AT264" s="157" t="s">
        <v>174</v>
      </c>
      <c r="AU264" s="157" t="s">
        <v>178</v>
      </c>
      <c r="AY264" s="13" t="s">
        <v>172</v>
      </c>
      <c r="BE264" s="158">
        <f t="shared" si="64"/>
        <v>0</v>
      </c>
      <c r="BF264" s="158">
        <f t="shared" si="65"/>
        <v>0</v>
      </c>
      <c r="BG264" s="158">
        <f t="shared" si="66"/>
        <v>0</v>
      </c>
      <c r="BH264" s="158">
        <f t="shared" si="67"/>
        <v>0</v>
      </c>
      <c r="BI264" s="158">
        <f t="shared" si="68"/>
        <v>0</v>
      </c>
      <c r="BJ264" s="13" t="s">
        <v>178</v>
      </c>
      <c r="BK264" s="158">
        <f t="shared" si="69"/>
        <v>0</v>
      </c>
      <c r="BL264" s="13" t="s">
        <v>123</v>
      </c>
      <c r="BM264" s="157" t="s">
        <v>525</v>
      </c>
    </row>
    <row r="265" spans="2:65" s="1" customFormat="1" ht="24" customHeight="1" x14ac:dyDescent="0.2">
      <c r="B265" s="145"/>
      <c r="C265" s="159" t="s">
        <v>526</v>
      </c>
      <c r="D265" s="159" t="s">
        <v>244</v>
      </c>
      <c r="E265" s="160"/>
      <c r="F265" s="161" t="s">
        <v>527</v>
      </c>
      <c r="G265" s="162" t="s">
        <v>207</v>
      </c>
      <c r="H265" s="163">
        <v>218.29</v>
      </c>
      <c r="I265" s="164"/>
      <c r="J265" s="163">
        <f t="shared" si="60"/>
        <v>0</v>
      </c>
      <c r="K265" s="165"/>
      <c r="L265" s="166"/>
      <c r="M265" s="167" t="s">
        <v>1</v>
      </c>
      <c r="N265" s="168" t="s">
        <v>37</v>
      </c>
      <c r="P265" s="155">
        <f t="shared" si="61"/>
        <v>0</v>
      </c>
      <c r="Q265" s="155">
        <v>4.0000000000000002E-4</v>
      </c>
      <c r="R265" s="155">
        <f t="shared" si="62"/>
        <v>8.7316000000000005E-2</v>
      </c>
      <c r="S265" s="155">
        <v>0</v>
      </c>
      <c r="T265" s="156">
        <f t="shared" si="63"/>
        <v>0</v>
      </c>
      <c r="AR265" s="157" t="s">
        <v>265</v>
      </c>
      <c r="AT265" s="157" t="s">
        <v>244</v>
      </c>
      <c r="AU265" s="157" t="s">
        <v>178</v>
      </c>
      <c r="AY265" s="13" t="s">
        <v>172</v>
      </c>
      <c r="BE265" s="158">
        <f t="shared" si="64"/>
        <v>0</v>
      </c>
      <c r="BF265" s="158">
        <f t="shared" si="65"/>
        <v>0</v>
      </c>
      <c r="BG265" s="158">
        <f t="shared" si="66"/>
        <v>0</v>
      </c>
      <c r="BH265" s="158">
        <f t="shared" si="67"/>
        <v>0</v>
      </c>
      <c r="BI265" s="158">
        <f t="shared" si="68"/>
        <v>0</v>
      </c>
      <c r="BJ265" s="13" t="s">
        <v>178</v>
      </c>
      <c r="BK265" s="158">
        <f t="shared" si="69"/>
        <v>0</v>
      </c>
      <c r="BL265" s="13" t="s">
        <v>123</v>
      </c>
      <c r="BM265" s="157" t="s">
        <v>528</v>
      </c>
    </row>
    <row r="266" spans="2:65" s="1" customFormat="1" ht="36" customHeight="1" x14ac:dyDescent="0.2">
      <c r="B266" s="145"/>
      <c r="C266" s="146" t="s">
        <v>529</v>
      </c>
      <c r="D266" s="146" t="s">
        <v>174</v>
      </c>
      <c r="E266" s="147"/>
      <c r="F266" s="148" t="s">
        <v>530</v>
      </c>
      <c r="G266" s="149" t="s">
        <v>207</v>
      </c>
      <c r="H266" s="150">
        <v>96.62</v>
      </c>
      <c r="I266" s="151"/>
      <c r="J266" s="150">
        <f t="shared" si="60"/>
        <v>0</v>
      </c>
      <c r="K266" s="152"/>
      <c r="L266" s="28"/>
      <c r="M266" s="153" t="s">
        <v>1</v>
      </c>
      <c r="N266" s="154" t="s">
        <v>37</v>
      </c>
      <c r="P266" s="155">
        <f t="shared" si="61"/>
        <v>0</v>
      </c>
      <c r="Q266" s="155">
        <v>0</v>
      </c>
      <c r="R266" s="155">
        <f t="shared" si="62"/>
        <v>0</v>
      </c>
      <c r="S266" s="155">
        <v>0</v>
      </c>
      <c r="T266" s="156">
        <f t="shared" si="63"/>
        <v>0</v>
      </c>
      <c r="AR266" s="157" t="s">
        <v>123</v>
      </c>
      <c r="AT266" s="157" t="s">
        <v>174</v>
      </c>
      <c r="AU266" s="157" t="s">
        <v>178</v>
      </c>
      <c r="AY266" s="13" t="s">
        <v>172</v>
      </c>
      <c r="BE266" s="158">
        <f t="shared" si="64"/>
        <v>0</v>
      </c>
      <c r="BF266" s="158">
        <f t="shared" si="65"/>
        <v>0</v>
      </c>
      <c r="BG266" s="158">
        <f t="shared" si="66"/>
        <v>0</v>
      </c>
      <c r="BH266" s="158">
        <f t="shared" si="67"/>
        <v>0</v>
      </c>
      <c r="BI266" s="158">
        <f t="shared" si="68"/>
        <v>0</v>
      </c>
      <c r="BJ266" s="13" t="s">
        <v>178</v>
      </c>
      <c r="BK266" s="158">
        <f t="shared" si="69"/>
        <v>0</v>
      </c>
      <c r="BL266" s="13" t="s">
        <v>123</v>
      </c>
      <c r="BM266" s="157" t="s">
        <v>531</v>
      </c>
    </row>
    <row r="267" spans="2:65" s="1" customFormat="1" ht="16.5" customHeight="1" x14ac:dyDescent="0.2">
      <c r="B267" s="145"/>
      <c r="C267" s="159" t="s">
        <v>532</v>
      </c>
      <c r="D267" s="159" t="s">
        <v>244</v>
      </c>
      <c r="E267" s="160"/>
      <c r="F267" s="161" t="s">
        <v>533</v>
      </c>
      <c r="G267" s="162" t="s">
        <v>207</v>
      </c>
      <c r="H267" s="163">
        <v>111.11</v>
      </c>
      <c r="I267" s="164"/>
      <c r="J267" s="163">
        <f t="shared" si="60"/>
        <v>0</v>
      </c>
      <c r="K267" s="165"/>
      <c r="L267" s="166"/>
      <c r="M267" s="167" t="s">
        <v>1</v>
      </c>
      <c r="N267" s="168" t="s">
        <v>37</v>
      </c>
      <c r="P267" s="155">
        <f t="shared" si="61"/>
        <v>0</v>
      </c>
      <c r="Q267" s="155">
        <v>2.3000000000000001E-4</v>
      </c>
      <c r="R267" s="155">
        <f t="shared" si="62"/>
        <v>2.55553E-2</v>
      </c>
      <c r="S267" s="155">
        <v>0</v>
      </c>
      <c r="T267" s="156">
        <f t="shared" si="63"/>
        <v>0</v>
      </c>
      <c r="AR267" s="157" t="s">
        <v>265</v>
      </c>
      <c r="AT267" s="157" t="s">
        <v>244</v>
      </c>
      <c r="AU267" s="157" t="s">
        <v>178</v>
      </c>
      <c r="AY267" s="13" t="s">
        <v>172</v>
      </c>
      <c r="BE267" s="158">
        <f t="shared" si="64"/>
        <v>0</v>
      </c>
      <c r="BF267" s="158">
        <f t="shared" si="65"/>
        <v>0</v>
      </c>
      <c r="BG267" s="158">
        <f t="shared" si="66"/>
        <v>0</v>
      </c>
      <c r="BH267" s="158">
        <f t="shared" si="67"/>
        <v>0</v>
      </c>
      <c r="BI267" s="158">
        <f t="shared" si="68"/>
        <v>0</v>
      </c>
      <c r="BJ267" s="13" t="s">
        <v>178</v>
      </c>
      <c r="BK267" s="158">
        <f t="shared" si="69"/>
        <v>0</v>
      </c>
      <c r="BL267" s="13" t="s">
        <v>123</v>
      </c>
      <c r="BM267" s="157" t="s">
        <v>534</v>
      </c>
    </row>
    <row r="268" spans="2:65" s="1" customFormat="1" ht="24" customHeight="1" x14ac:dyDescent="0.2">
      <c r="B268" s="145"/>
      <c r="C268" s="146" t="s">
        <v>535</v>
      </c>
      <c r="D268" s="146" t="s">
        <v>174</v>
      </c>
      <c r="E268" s="147"/>
      <c r="F268" s="148" t="s">
        <v>536</v>
      </c>
      <c r="G268" s="149" t="s">
        <v>207</v>
      </c>
      <c r="H268" s="150">
        <v>240.49</v>
      </c>
      <c r="I268" s="151"/>
      <c r="J268" s="150">
        <f t="shared" si="60"/>
        <v>0</v>
      </c>
      <c r="K268" s="152"/>
      <c r="L268" s="28"/>
      <c r="M268" s="153" t="s">
        <v>1</v>
      </c>
      <c r="N268" s="154" t="s">
        <v>37</v>
      </c>
      <c r="P268" s="155">
        <f t="shared" si="61"/>
        <v>0</v>
      </c>
      <c r="Q268" s="155">
        <v>0</v>
      </c>
      <c r="R268" s="155">
        <f t="shared" si="62"/>
        <v>0</v>
      </c>
      <c r="S268" s="155">
        <v>0</v>
      </c>
      <c r="T268" s="156">
        <f t="shared" si="63"/>
        <v>0</v>
      </c>
      <c r="AR268" s="157" t="s">
        <v>123</v>
      </c>
      <c r="AT268" s="157" t="s">
        <v>174</v>
      </c>
      <c r="AU268" s="157" t="s">
        <v>178</v>
      </c>
      <c r="AY268" s="13" t="s">
        <v>172</v>
      </c>
      <c r="BE268" s="158">
        <f t="shared" si="64"/>
        <v>0</v>
      </c>
      <c r="BF268" s="158">
        <f t="shared" si="65"/>
        <v>0</v>
      </c>
      <c r="BG268" s="158">
        <f t="shared" si="66"/>
        <v>0</v>
      </c>
      <c r="BH268" s="158">
        <f t="shared" si="67"/>
        <v>0</v>
      </c>
      <c r="BI268" s="158">
        <f t="shared" si="68"/>
        <v>0</v>
      </c>
      <c r="BJ268" s="13" t="s">
        <v>178</v>
      </c>
      <c r="BK268" s="158">
        <f t="shared" si="69"/>
        <v>0</v>
      </c>
      <c r="BL268" s="13" t="s">
        <v>123</v>
      </c>
      <c r="BM268" s="157" t="s">
        <v>537</v>
      </c>
    </row>
    <row r="269" spans="2:65" s="1" customFormat="1" ht="16.5" customHeight="1" x14ac:dyDescent="0.2">
      <c r="B269" s="145"/>
      <c r="C269" s="159" t="s">
        <v>538</v>
      </c>
      <c r="D269" s="159" t="s">
        <v>244</v>
      </c>
      <c r="E269" s="160"/>
      <c r="F269" s="161" t="s">
        <v>539</v>
      </c>
      <c r="G269" s="162" t="s">
        <v>207</v>
      </c>
      <c r="H269" s="163">
        <v>276.56</v>
      </c>
      <c r="I269" s="164"/>
      <c r="J269" s="163">
        <f t="shared" si="60"/>
        <v>0</v>
      </c>
      <c r="K269" s="165"/>
      <c r="L269" s="166"/>
      <c r="M269" s="167" t="s">
        <v>1</v>
      </c>
      <c r="N269" s="168" t="s">
        <v>37</v>
      </c>
      <c r="P269" s="155">
        <f t="shared" si="61"/>
        <v>0</v>
      </c>
      <c r="Q269" s="155">
        <v>4.0000000000000002E-4</v>
      </c>
      <c r="R269" s="155">
        <f t="shared" si="62"/>
        <v>0.110624</v>
      </c>
      <c r="S269" s="155">
        <v>0</v>
      </c>
      <c r="T269" s="156">
        <f t="shared" si="63"/>
        <v>0</v>
      </c>
      <c r="AR269" s="157" t="s">
        <v>265</v>
      </c>
      <c r="AT269" s="157" t="s">
        <v>244</v>
      </c>
      <c r="AU269" s="157" t="s">
        <v>178</v>
      </c>
      <c r="AY269" s="13" t="s">
        <v>172</v>
      </c>
      <c r="BE269" s="158">
        <f t="shared" si="64"/>
        <v>0</v>
      </c>
      <c r="BF269" s="158">
        <f t="shared" si="65"/>
        <v>0</v>
      </c>
      <c r="BG269" s="158">
        <f t="shared" si="66"/>
        <v>0</v>
      </c>
      <c r="BH269" s="158">
        <f t="shared" si="67"/>
        <v>0</v>
      </c>
      <c r="BI269" s="158">
        <f t="shared" si="68"/>
        <v>0</v>
      </c>
      <c r="BJ269" s="13" t="s">
        <v>178</v>
      </c>
      <c r="BK269" s="158">
        <f t="shared" si="69"/>
        <v>0</v>
      </c>
      <c r="BL269" s="13" t="s">
        <v>123</v>
      </c>
      <c r="BM269" s="157" t="s">
        <v>540</v>
      </c>
    </row>
    <row r="270" spans="2:65" s="1" customFormat="1" ht="24" customHeight="1" x14ac:dyDescent="0.2">
      <c r="B270" s="145"/>
      <c r="C270" s="146" t="s">
        <v>541</v>
      </c>
      <c r="D270" s="146" t="s">
        <v>174</v>
      </c>
      <c r="E270" s="147"/>
      <c r="F270" s="148" t="s">
        <v>542</v>
      </c>
      <c r="G270" s="149" t="s">
        <v>207</v>
      </c>
      <c r="H270" s="150">
        <v>87.84</v>
      </c>
      <c r="I270" s="151"/>
      <c r="J270" s="150">
        <f t="shared" si="60"/>
        <v>0</v>
      </c>
      <c r="K270" s="152"/>
      <c r="L270" s="28"/>
      <c r="M270" s="153" t="s">
        <v>1</v>
      </c>
      <c r="N270" s="154" t="s">
        <v>37</v>
      </c>
      <c r="P270" s="155">
        <f t="shared" si="61"/>
        <v>0</v>
      </c>
      <c r="Q270" s="155">
        <v>0</v>
      </c>
      <c r="R270" s="155">
        <f t="shared" si="62"/>
        <v>0</v>
      </c>
      <c r="S270" s="155">
        <v>0</v>
      </c>
      <c r="T270" s="156">
        <f t="shared" si="63"/>
        <v>0</v>
      </c>
      <c r="AR270" s="157" t="s">
        <v>123</v>
      </c>
      <c r="AT270" s="157" t="s">
        <v>174</v>
      </c>
      <c r="AU270" s="157" t="s">
        <v>178</v>
      </c>
      <c r="AY270" s="13" t="s">
        <v>172</v>
      </c>
      <c r="BE270" s="158">
        <f t="shared" si="64"/>
        <v>0</v>
      </c>
      <c r="BF270" s="158">
        <f t="shared" si="65"/>
        <v>0</v>
      </c>
      <c r="BG270" s="158">
        <f t="shared" si="66"/>
        <v>0</v>
      </c>
      <c r="BH270" s="158">
        <f t="shared" si="67"/>
        <v>0</v>
      </c>
      <c r="BI270" s="158">
        <f t="shared" si="68"/>
        <v>0</v>
      </c>
      <c r="BJ270" s="13" t="s">
        <v>178</v>
      </c>
      <c r="BK270" s="158">
        <f t="shared" si="69"/>
        <v>0</v>
      </c>
      <c r="BL270" s="13" t="s">
        <v>123</v>
      </c>
      <c r="BM270" s="157" t="s">
        <v>543</v>
      </c>
    </row>
    <row r="271" spans="2:65" s="1" customFormat="1" ht="24" customHeight="1" x14ac:dyDescent="0.2">
      <c r="B271" s="145"/>
      <c r="C271" s="146" t="s">
        <v>544</v>
      </c>
      <c r="D271" s="146" t="s">
        <v>174</v>
      </c>
      <c r="E271" s="147"/>
      <c r="F271" s="148" t="s">
        <v>545</v>
      </c>
      <c r="G271" s="149" t="s">
        <v>238</v>
      </c>
      <c r="H271" s="150">
        <v>0.33</v>
      </c>
      <c r="I271" s="151"/>
      <c r="J271" s="150">
        <f t="shared" si="60"/>
        <v>0</v>
      </c>
      <c r="K271" s="152"/>
      <c r="L271" s="28"/>
      <c r="M271" s="153" t="s">
        <v>1</v>
      </c>
      <c r="N271" s="154" t="s">
        <v>37</v>
      </c>
      <c r="P271" s="155">
        <f t="shared" si="61"/>
        <v>0</v>
      </c>
      <c r="Q271" s="155">
        <v>0</v>
      </c>
      <c r="R271" s="155">
        <f t="shared" si="62"/>
        <v>0</v>
      </c>
      <c r="S271" s="155">
        <v>0</v>
      </c>
      <c r="T271" s="156">
        <f t="shared" si="63"/>
        <v>0</v>
      </c>
      <c r="AR271" s="157" t="s">
        <v>123</v>
      </c>
      <c r="AT271" s="157" t="s">
        <v>174</v>
      </c>
      <c r="AU271" s="157" t="s">
        <v>178</v>
      </c>
      <c r="AY271" s="13" t="s">
        <v>172</v>
      </c>
      <c r="BE271" s="158">
        <f t="shared" si="64"/>
        <v>0</v>
      </c>
      <c r="BF271" s="158">
        <f t="shared" si="65"/>
        <v>0</v>
      </c>
      <c r="BG271" s="158">
        <f t="shared" si="66"/>
        <v>0</v>
      </c>
      <c r="BH271" s="158">
        <f t="shared" si="67"/>
        <v>0</v>
      </c>
      <c r="BI271" s="158">
        <f t="shared" si="68"/>
        <v>0</v>
      </c>
      <c r="BJ271" s="13" t="s">
        <v>178</v>
      </c>
      <c r="BK271" s="158">
        <f t="shared" si="69"/>
        <v>0</v>
      </c>
      <c r="BL271" s="13" t="s">
        <v>123</v>
      </c>
      <c r="BM271" s="157" t="s">
        <v>546</v>
      </c>
    </row>
    <row r="272" spans="2:65" s="11" customFormat="1" ht="22.8" customHeight="1" x14ac:dyDescent="0.25">
      <c r="B272" s="133"/>
      <c r="D272" s="134" t="s">
        <v>70</v>
      </c>
      <c r="E272" s="143"/>
      <c r="F272" s="143" t="s">
        <v>547</v>
      </c>
      <c r="I272" s="136"/>
      <c r="J272" s="144">
        <f>BK272</f>
        <v>0</v>
      </c>
      <c r="L272" s="133"/>
      <c r="M272" s="138"/>
      <c r="P272" s="139">
        <f>SUM(P273:P288)</f>
        <v>0</v>
      </c>
      <c r="R272" s="139">
        <f>SUM(R273:R288)</f>
        <v>4.9267611999999996</v>
      </c>
      <c r="T272" s="140">
        <f>SUM(T273:T288)</f>
        <v>0</v>
      </c>
      <c r="AR272" s="134" t="s">
        <v>178</v>
      </c>
      <c r="AT272" s="141" t="s">
        <v>70</v>
      </c>
      <c r="AU272" s="141" t="s">
        <v>79</v>
      </c>
      <c r="AY272" s="134" t="s">
        <v>172</v>
      </c>
      <c r="BK272" s="142">
        <f>SUM(BK273:BK288)</f>
        <v>0</v>
      </c>
    </row>
    <row r="273" spans="2:65" s="1" customFormat="1" ht="24" customHeight="1" x14ac:dyDescent="0.2">
      <c r="B273" s="145"/>
      <c r="C273" s="146" t="s">
        <v>548</v>
      </c>
      <c r="D273" s="146" t="s">
        <v>174</v>
      </c>
      <c r="E273" s="147"/>
      <c r="F273" s="148" t="s">
        <v>549</v>
      </c>
      <c r="G273" s="149" t="s">
        <v>207</v>
      </c>
      <c r="H273" s="150">
        <v>585.74</v>
      </c>
      <c r="I273" s="151"/>
      <c r="J273" s="150">
        <f t="shared" ref="J273:J288" si="70">ROUND(I273*H273,2)</f>
        <v>0</v>
      </c>
      <c r="K273" s="152"/>
      <c r="L273" s="28"/>
      <c r="M273" s="153" t="s">
        <v>1</v>
      </c>
      <c r="N273" s="154" t="s">
        <v>37</v>
      </c>
      <c r="P273" s="155">
        <f t="shared" ref="P273:P288" si="71">O273*H273</f>
        <v>0</v>
      </c>
      <c r="Q273" s="155">
        <v>0</v>
      </c>
      <c r="R273" s="155">
        <f t="shared" ref="R273:R288" si="72">Q273*H273</f>
        <v>0</v>
      </c>
      <c r="S273" s="155">
        <v>0</v>
      </c>
      <c r="T273" s="156">
        <f t="shared" ref="T273:T288" si="73">S273*H273</f>
        <v>0</v>
      </c>
      <c r="AR273" s="157" t="s">
        <v>123</v>
      </c>
      <c r="AT273" s="157" t="s">
        <v>174</v>
      </c>
      <c r="AU273" s="157" t="s">
        <v>178</v>
      </c>
      <c r="AY273" s="13" t="s">
        <v>172</v>
      </c>
      <c r="BE273" s="158">
        <f t="shared" ref="BE273:BE288" si="74">IF(N273="základná",J273,0)</f>
        <v>0</v>
      </c>
      <c r="BF273" s="158">
        <f t="shared" ref="BF273:BF288" si="75">IF(N273="znížená",J273,0)</f>
        <v>0</v>
      </c>
      <c r="BG273" s="158">
        <f t="shared" ref="BG273:BG288" si="76">IF(N273="zákl. prenesená",J273,0)</f>
        <v>0</v>
      </c>
      <c r="BH273" s="158">
        <f t="shared" ref="BH273:BH288" si="77">IF(N273="zníž. prenesená",J273,0)</f>
        <v>0</v>
      </c>
      <c r="BI273" s="158">
        <f t="shared" ref="BI273:BI288" si="78">IF(N273="nulová",J273,0)</f>
        <v>0</v>
      </c>
      <c r="BJ273" s="13" t="s">
        <v>178</v>
      </c>
      <c r="BK273" s="158">
        <f t="shared" ref="BK273:BK288" si="79">ROUND(I273*H273,2)</f>
        <v>0</v>
      </c>
      <c r="BL273" s="13" t="s">
        <v>123</v>
      </c>
      <c r="BM273" s="157" t="s">
        <v>550</v>
      </c>
    </row>
    <row r="274" spans="2:65" s="1" customFormat="1" ht="16.5" customHeight="1" x14ac:dyDescent="0.2">
      <c r="B274" s="145"/>
      <c r="C274" s="159" t="s">
        <v>551</v>
      </c>
      <c r="D274" s="159" t="s">
        <v>244</v>
      </c>
      <c r="E274" s="160"/>
      <c r="F274" s="161" t="s">
        <v>552</v>
      </c>
      <c r="G274" s="162" t="s">
        <v>207</v>
      </c>
      <c r="H274" s="163">
        <v>597.45000000000005</v>
      </c>
      <c r="I274" s="164"/>
      <c r="J274" s="163">
        <f t="shared" si="70"/>
        <v>0</v>
      </c>
      <c r="K274" s="165"/>
      <c r="L274" s="166"/>
      <c r="M274" s="167" t="s">
        <v>1</v>
      </c>
      <c r="N274" s="168" t="s">
        <v>37</v>
      </c>
      <c r="P274" s="155">
        <f t="shared" si="71"/>
        <v>0</v>
      </c>
      <c r="Q274" s="155">
        <v>1.2899999999999999E-3</v>
      </c>
      <c r="R274" s="155">
        <f t="shared" si="72"/>
        <v>0.77071049999999997</v>
      </c>
      <c r="S274" s="155">
        <v>0</v>
      </c>
      <c r="T274" s="156">
        <f t="shared" si="73"/>
        <v>0</v>
      </c>
      <c r="AR274" s="157" t="s">
        <v>265</v>
      </c>
      <c r="AT274" s="157" t="s">
        <v>244</v>
      </c>
      <c r="AU274" s="157" t="s">
        <v>178</v>
      </c>
      <c r="AY274" s="13" t="s">
        <v>172</v>
      </c>
      <c r="BE274" s="158">
        <f t="shared" si="74"/>
        <v>0</v>
      </c>
      <c r="BF274" s="158">
        <f t="shared" si="75"/>
        <v>0</v>
      </c>
      <c r="BG274" s="158">
        <f t="shared" si="76"/>
        <v>0</v>
      </c>
      <c r="BH274" s="158">
        <f t="shared" si="77"/>
        <v>0</v>
      </c>
      <c r="BI274" s="158">
        <f t="shared" si="78"/>
        <v>0</v>
      </c>
      <c r="BJ274" s="13" t="s">
        <v>178</v>
      </c>
      <c r="BK274" s="158">
        <f t="shared" si="79"/>
        <v>0</v>
      </c>
      <c r="BL274" s="13" t="s">
        <v>123</v>
      </c>
      <c r="BM274" s="157" t="s">
        <v>553</v>
      </c>
    </row>
    <row r="275" spans="2:65" s="1" customFormat="1" ht="24" customHeight="1" x14ac:dyDescent="0.2">
      <c r="B275" s="145"/>
      <c r="C275" s="146" t="s">
        <v>554</v>
      </c>
      <c r="D275" s="146" t="s">
        <v>174</v>
      </c>
      <c r="E275" s="147"/>
      <c r="F275" s="148" t="s">
        <v>555</v>
      </c>
      <c r="G275" s="149" t="s">
        <v>207</v>
      </c>
      <c r="H275" s="150">
        <v>16.41</v>
      </c>
      <c r="I275" s="151"/>
      <c r="J275" s="150">
        <f t="shared" si="70"/>
        <v>0</v>
      </c>
      <c r="K275" s="152"/>
      <c r="L275" s="28"/>
      <c r="M275" s="153" t="s">
        <v>1</v>
      </c>
      <c r="N275" s="154" t="s">
        <v>37</v>
      </c>
      <c r="P275" s="155">
        <f t="shared" si="71"/>
        <v>0</v>
      </c>
      <c r="Q275" s="155">
        <v>0</v>
      </c>
      <c r="R275" s="155">
        <f t="shared" si="72"/>
        <v>0</v>
      </c>
      <c r="S275" s="155">
        <v>0</v>
      </c>
      <c r="T275" s="156">
        <f t="shared" si="73"/>
        <v>0</v>
      </c>
      <c r="AR275" s="157" t="s">
        <v>123</v>
      </c>
      <c r="AT275" s="157" t="s">
        <v>174</v>
      </c>
      <c r="AU275" s="157" t="s">
        <v>178</v>
      </c>
      <c r="AY275" s="13" t="s">
        <v>172</v>
      </c>
      <c r="BE275" s="158">
        <f t="shared" si="74"/>
        <v>0</v>
      </c>
      <c r="BF275" s="158">
        <f t="shared" si="75"/>
        <v>0</v>
      </c>
      <c r="BG275" s="158">
        <f t="shared" si="76"/>
        <v>0</v>
      </c>
      <c r="BH275" s="158">
        <f t="shared" si="77"/>
        <v>0</v>
      </c>
      <c r="BI275" s="158">
        <f t="shared" si="78"/>
        <v>0</v>
      </c>
      <c r="BJ275" s="13" t="s">
        <v>178</v>
      </c>
      <c r="BK275" s="158">
        <f t="shared" si="79"/>
        <v>0</v>
      </c>
      <c r="BL275" s="13" t="s">
        <v>123</v>
      </c>
      <c r="BM275" s="157" t="s">
        <v>556</v>
      </c>
    </row>
    <row r="276" spans="2:65" s="1" customFormat="1" ht="24" customHeight="1" x14ac:dyDescent="0.2">
      <c r="B276" s="145"/>
      <c r="C276" s="146" t="s">
        <v>557</v>
      </c>
      <c r="D276" s="146" t="s">
        <v>174</v>
      </c>
      <c r="E276" s="147"/>
      <c r="F276" s="148" t="s">
        <v>558</v>
      </c>
      <c r="G276" s="149" t="s">
        <v>207</v>
      </c>
      <c r="H276" s="150">
        <v>78.58</v>
      </c>
      <c r="I276" s="151"/>
      <c r="J276" s="150">
        <f t="shared" si="70"/>
        <v>0</v>
      </c>
      <c r="K276" s="152"/>
      <c r="L276" s="28"/>
      <c r="M276" s="153" t="s">
        <v>1</v>
      </c>
      <c r="N276" s="154" t="s">
        <v>37</v>
      </c>
      <c r="P276" s="155">
        <f t="shared" si="71"/>
        <v>0</v>
      </c>
      <c r="Q276" s="155">
        <v>0</v>
      </c>
      <c r="R276" s="155">
        <f t="shared" si="72"/>
        <v>0</v>
      </c>
      <c r="S276" s="155">
        <v>0</v>
      </c>
      <c r="T276" s="156">
        <f t="shared" si="73"/>
        <v>0</v>
      </c>
      <c r="AR276" s="157" t="s">
        <v>123</v>
      </c>
      <c r="AT276" s="157" t="s">
        <v>174</v>
      </c>
      <c r="AU276" s="157" t="s">
        <v>178</v>
      </c>
      <c r="AY276" s="13" t="s">
        <v>172</v>
      </c>
      <c r="BE276" s="158">
        <f t="shared" si="74"/>
        <v>0</v>
      </c>
      <c r="BF276" s="158">
        <f t="shared" si="75"/>
        <v>0</v>
      </c>
      <c r="BG276" s="158">
        <f t="shared" si="76"/>
        <v>0</v>
      </c>
      <c r="BH276" s="158">
        <f t="shared" si="77"/>
        <v>0</v>
      </c>
      <c r="BI276" s="158">
        <f t="shared" si="78"/>
        <v>0</v>
      </c>
      <c r="BJ276" s="13" t="s">
        <v>178</v>
      </c>
      <c r="BK276" s="158">
        <f t="shared" si="79"/>
        <v>0</v>
      </c>
      <c r="BL276" s="13" t="s">
        <v>123</v>
      </c>
      <c r="BM276" s="157" t="s">
        <v>559</v>
      </c>
    </row>
    <row r="277" spans="2:65" s="1" customFormat="1" ht="16.5" customHeight="1" x14ac:dyDescent="0.2">
      <c r="B277" s="145"/>
      <c r="C277" s="159" t="s">
        <v>560</v>
      </c>
      <c r="D277" s="159" t="s">
        <v>244</v>
      </c>
      <c r="E277" s="160"/>
      <c r="F277" s="161" t="s">
        <v>561</v>
      </c>
      <c r="G277" s="162" t="s">
        <v>207</v>
      </c>
      <c r="H277" s="163">
        <v>144.87</v>
      </c>
      <c r="I277" s="164"/>
      <c r="J277" s="163">
        <f t="shared" si="70"/>
        <v>0</v>
      </c>
      <c r="K277" s="165"/>
      <c r="L277" s="166"/>
      <c r="M277" s="167" t="s">
        <v>1</v>
      </c>
      <c r="N277" s="168" t="s">
        <v>37</v>
      </c>
      <c r="P277" s="155">
        <f t="shared" si="71"/>
        <v>0</v>
      </c>
      <c r="Q277" s="155">
        <v>1.92E-3</v>
      </c>
      <c r="R277" s="155">
        <f t="shared" si="72"/>
        <v>0.27815040000000002</v>
      </c>
      <c r="S277" s="155">
        <v>0</v>
      </c>
      <c r="T277" s="156">
        <f t="shared" si="73"/>
        <v>0</v>
      </c>
      <c r="AR277" s="157" t="s">
        <v>265</v>
      </c>
      <c r="AT277" s="157" t="s">
        <v>244</v>
      </c>
      <c r="AU277" s="157" t="s">
        <v>178</v>
      </c>
      <c r="AY277" s="13" t="s">
        <v>172</v>
      </c>
      <c r="BE277" s="158">
        <f t="shared" si="74"/>
        <v>0</v>
      </c>
      <c r="BF277" s="158">
        <f t="shared" si="75"/>
        <v>0</v>
      </c>
      <c r="BG277" s="158">
        <f t="shared" si="76"/>
        <v>0</v>
      </c>
      <c r="BH277" s="158">
        <f t="shared" si="77"/>
        <v>0</v>
      </c>
      <c r="BI277" s="158">
        <f t="shared" si="78"/>
        <v>0</v>
      </c>
      <c r="BJ277" s="13" t="s">
        <v>178</v>
      </c>
      <c r="BK277" s="158">
        <f t="shared" si="79"/>
        <v>0</v>
      </c>
      <c r="BL277" s="13" t="s">
        <v>123</v>
      </c>
      <c r="BM277" s="157" t="s">
        <v>562</v>
      </c>
    </row>
    <row r="278" spans="2:65" s="1" customFormat="1" ht="16.5" customHeight="1" x14ac:dyDescent="0.2">
      <c r="B278" s="145"/>
      <c r="C278" s="159" t="s">
        <v>563</v>
      </c>
      <c r="D278" s="159" t="s">
        <v>244</v>
      </c>
      <c r="E278" s="160"/>
      <c r="F278" s="161" t="s">
        <v>564</v>
      </c>
      <c r="G278" s="162" t="s">
        <v>207</v>
      </c>
      <c r="H278" s="163">
        <v>6.86</v>
      </c>
      <c r="I278" s="164"/>
      <c r="J278" s="163">
        <f t="shared" si="70"/>
        <v>0</v>
      </c>
      <c r="K278" s="165"/>
      <c r="L278" s="166"/>
      <c r="M278" s="167" t="s">
        <v>1</v>
      </c>
      <c r="N278" s="168" t="s">
        <v>37</v>
      </c>
      <c r="P278" s="155">
        <f t="shared" si="71"/>
        <v>0</v>
      </c>
      <c r="Q278" s="155">
        <v>8.4999999999999995E-4</v>
      </c>
      <c r="R278" s="155">
        <f t="shared" si="72"/>
        <v>5.8310000000000002E-3</v>
      </c>
      <c r="S278" s="155">
        <v>0</v>
      </c>
      <c r="T278" s="156">
        <f t="shared" si="73"/>
        <v>0</v>
      </c>
      <c r="AR278" s="157" t="s">
        <v>265</v>
      </c>
      <c r="AT278" s="157" t="s">
        <v>244</v>
      </c>
      <c r="AU278" s="157" t="s">
        <v>178</v>
      </c>
      <c r="AY278" s="13" t="s">
        <v>172</v>
      </c>
      <c r="BE278" s="158">
        <f t="shared" si="74"/>
        <v>0</v>
      </c>
      <c r="BF278" s="158">
        <f t="shared" si="75"/>
        <v>0</v>
      </c>
      <c r="BG278" s="158">
        <f t="shared" si="76"/>
        <v>0</v>
      </c>
      <c r="BH278" s="158">
        <f t="shared" si="77"/>
        <v>0</v>
      </c>
      <c r="BI278" s="158">
        <f t="shared" si="78"/>
        <v>0</v>
      </c>
      <c r="BJ278" s="13" t="s">
        <v>178</v>
      </c>
      <c r="BK278" s="158">
        <f t="shared" si="79"/>
        <v>0</v>
      </c>
      <c r="BL278" s="13" t="s">
        <v>123</v>
      </c>
      <c r="BM278" s="157" t="s">
        <v>565</v>
      </c>
    </row>
    <row r="279" spans="2:65" s="1" customFormat="1" ht="24" customHeight="1" x14ac:dyDescent="0.2">
      <c r="B279" s="145"/>
      <c r="C279" s="146" t="s">
        <v>566</v>
      </c>
      <c r="D279" s="146" t="s">
        <v>174</v>
      </c>
      <c r="E279" s="147"/>
      <c r="F279" s="148" t="s">
        <v>567</v>
      </c>
      <c r="G279" s="149" t="s">
        <v>207</v>
      </c>
      <c r="H279" s="150">
        <v>64.19</v>
      </c>
      <c r="I279" s="151"/>
      <c r="J279" s="150">
        <f t="shared" si="70"/>
        <v>0</v>
      </c>
      <c r="K279" s="152"/>
      <c r="L279" s="28"/>
      <c r="M279" s="153" t="s">
        <v>1</v>
      </c>
      <c r="N279" s="154" t="s">
        <v>37</v>
      </c>
      <c r="P279" s="155">
        <f t="shared" si="71"/>
        <v>0</v>
      </c>
      <c r="Q279" s="155">
        <v>1.15E-3</v>
      </c>
      <c r="R279" s="155">
        <f t="shared" si="72"/>
        <v>7.3818499999999995E-2</v>
      </c>
      <c r="S279" s="155">
        <v>0</v>
      </c>
      <c r="T279" s="156">
        <f t="shared" si="73"/>
        <v>0</v>
      </c>
      <c r="AR279" s="157" t="s">
        <v>123</v>
      </c>
      <c r="AT279" s="157" t="s">
        <v>174</v>
      </c>
      <c r="AU279" s="157" t="s">
        <v>178</v>
      </c>
      <c r="AY279" s="13" t="s">
        <v>172</v>
      </c>
      <c r="BE279" s="158">
        <f t="shared" si="74"/>
        <v>0</v>
      </c>
      <c r="BF279" s="158">
        <f t="shared" si="75"/>
        <v>0</v>
      </c>
      <c r="BG279" s="158">
        <f t="shared" si="76"/>
        <v>0</v>
      </c>
      <c r="BH279" s="158">
        <f t="shared" si="77"/>
        <v>0</v>
      </c>
      <c r="BI279" s="158">
        <f t="shared" si="78"/>
        <v>0</v>
      </c>
      <c r="BJ279" s="13" t="s">
        <v>178</v>
      </c>
      <c r="BK279" s="158">
        <f t="shared" si="79"/>
        <v>0</v>
      </c>
      <c r="BL279" s="13" t="s">
        <v>123</v>
      </c>
      <c r="BM279" s="157" t="s">
        <v>568</v>
      </c>
    </row>
    <row r="280" spans="2:65" s="1" customFormat="1" ht="16.5" customHeight="1" x14ac:dyDescent="0.2">
      <c r="B280" s="145"/>
      <c r="C280" s="159" t="s">
        <v>569</v>
      </c>
      <c r="D280" s="159" t="s">
        <v>244</v>
      </c>
      <c r="E280" s="160"/>
      <c r="F280" s="161" t="s">
        <v>570</v>
      </c>
      <c r="G280" s="162" t="s">
        <v>207</v>
      </c>
      <c r="H280" s="163">
        <v>17.28</v>
      </c>
      <c r="I280" s="164"/>
      <c r="J280" s="163">
        <f t="shared" si="70"/>
        <v>0</v>
      </c>
      <c r="K280" s="165"/>
      <c r="L280" s="166"/>
      <c r="M280" s="167" t="s">
        <v>1</v>
      </c>
      <c r="N280" s="168" t="s">
        <v>37</v>
      </c>
      <c r="P280" s="155">
        <f t="shared" si="71"/>
        <v>0</v>
      </c>
      <c r="Q280" s="155">
        <v>2.2000000000000001E-3</v>
      </c>
      <c r="R280" s="155">
        <f t="shared" si="72"/>
        <v>3.8016000000000008E-2</v>
      </c>
      <c r="S280" s="155">
        <v>0</v>
      </c>
      <c r="T280" s="156">
        <f t="shared" si="73"/>
        <v>0</v>
      </c>
      <c r="AR280" s="157" t="s">
        <v>265</v>
      </c>
      <c r="AT280" s="157" t="s">
        <v>244</v>
      </c>
      <c r="AU280" s="157" t="s">
        <v>178</v>
      </c>
      <c r="AY280" s="13" t="s">
        <v>172</v>
      </c>
      <c r="BE280" s="158">
        <f t="shared" si="74"/>
        <v>0</v>
      </c>
      <c r="BF280" s="158">
        <f t="shared" si="75"/>
        <v>0</v>
      </c>
      <c r="BG280" s="158">
        <f t="shared" si="76"/>
        <v>0</v>
      </c>
      <c r="BH280" s="158">
        <f t="shared" si="77"/>
        <v>0</v>
      </c>
      <c r="BI280" s="158">
        <f t="shared" si="78"/>
        <v>0</v>
      </c>
      <c r="BJ280" s="13" t="s">
        <v>178</v>
      </c>
      <c r="BK280" s="158">
        <f t="shared" si="79"/>
        <v>0</v>
      </c>
      <c r="BL280" s="13" t="s">
        <v>123</v>
      </c>
      <c r="BM280" s="157" t="s">
        <v>571</v>
      </c>
    </row>
    <row r="281" spans="2:65" s="1" customFormat="1" ht="16.5" customHeight="1" x14ac:dyDescent="0.2">
      <c r="B281" s="145"/>
      <c r="C281" s="159" t="s">
        <v>572</v>
      </c>
      <c r="D281" s="159" t="s">
        <v>244</v>
      </c>
      <c r="E281" s="160"/>
      <c r="F281" s="161" t="s">
        <v>366</v>
      </c>
      <c r="G281" s="162" t="s">
        <v>207</v>
      </c>
      <c r="H281" s="163">
        <v>47.25</v>
      </c>
      <c r="I281" s="164"/>
      <c r="J281" s="163">
        <f t="shared" si="70"/>
        <v>0</v>
      </c>
      <c r="K281" s="165"/>
      <c r="L281" s="166"/>
      <c r="M281" s="167" t="s">
        <v>1</v>
      </c>
      <c r="N281" s="168" t="s">
        <v>37</v>
      </c>
      <c r="P281" s="155">
        <f t="shared" si="71"/>
        <v>0</v>
      </c>
      <c r="Q281" s="155">
        <v>1.65E-3</v>
      </c>
      <c r="R281" s="155">
        <f t="shared" si="72"/>
        <v>7.7962500000000004E-2</v>
      </c>
      <c r="S281" s="155">
        <v>0</v>
      </c>
      <c r="T281" s="156">
        <f t="shared" si="73"/>
        <v>0</v>
      </c>
      <c r="AR281" s="157" t="s">
        <v>265</v>
      </c>
      <c r="AT281" s="157" t="s">
        <v>244</v>
      </c>
      <c r="AU281" s="157" t="s">
        <v>178</v>
      </c>
      <c r="AY281" s="13" t="s">
        <v>172</v>
      </c>
      <c r="BE281" s="158">
        <f t="shared" si="74"/>
        <v>0</v>
      </c>
      <c r="BF281" s="158">
        <f t="shared" si="75"/>
        <v>0</v>
      </c>
      <c r="BG281" s="158">
        <f t="shared" si="76"/>
        <v>0</v>
      </c>
      <c r="BH281" s="158">
        <f t="shared" si="77"/>
        <v>0</v>
      </c>
      <c r="BI281" s="158">
        <f t="shared" si="78"/>
        <v>0</v>
      </c>
      <c r="BJ281" s="13" t="s">
        <v>178</v>
      </c>
      <c r="BK281" s="158">
        <f t="shared" si="79"/>
        <v>0</v>
      </c>
      <c r="BL281" s="13" t="s">
        <v>123</v>
      </c>
      <c r="BM281" s="157" t="s">
        <v>573</v>
      </c>
    </row>
    <row r="282" spans="2:65" s="1" customFormat="1" ht="36" customHeight="1" x14ac:dyDescent="0.2">
      <c r="B282" s="145"/>
      <c r="C282" s="146" t="s">
        <v>574</v>
      </c>
      <c r="D282" s="146" t="s">
        <v>174</v>
      </c>
      <c r="E282" s="147"/>
      <c r="F282" s="148" t="s">
        <v>575</v>
      </c>
      <c r="G282" s="149" t="s">
        <v>207</v>
      </c>
      <c r="H282" s="150">
        <v>288.89999999999998</v>
      </c>
      <c r="I282" s="151"/>
      <c r="J282" s="150">
        <f t="shared" si="70"/>
        <v>0</v>
      </c>
      <c r="K282" s="152"/>
      <c r="L282" s="28"/>
      <c r="M282" s="153" t="s">
        <v>1</v>
      </c>
      <c r="N282" s="154" t="s">
        <v>37</v>
      </c>
      <c r="P282" s="155">
        <f t="shared" si="71"/>
        <v>0</v>
      </c>
      <c r="Q282" s="155">
        <v>8.4000000000000003E-4</v>
      </c>
      <c r="R282" s="155">
        <f t="shared" si="72"/>
        <v>0.242676</v>
      </c>
      <c r="S282" s="155">
        <v>0</v>
      </c>
      <c r="T282" s="156">
        <f t="shared" si="73"/>
        <v>0</v>
      </c>
      <c r="AR282" s="157" t="s">
        <v>123</v>
      </c>
      <c r="AT282" s="157" t="s">
        <v>174</v>
      </c>
      <c r="AU282" s="157" t="s">
        <v>178</v>
      </c>
      <c r="AY282" s="13" t="s">
        <v>172</v>
      </c>
      <c r="BE282" s="158">
        <f t="shared" si="74"/>
        <v>0</v>
      </c>
      <c r="BF282" s="158">
        <f t="shared" si="75"/>
        <v>0</v>
      </c>
      <c r="BG282" s="158">
        <f t="shared" si="76"/>
        <v>0</v>
      </c>
      <c r="BH282" s="158">
        <f t="shared" si="77"/>
        <v>0</v>
      </c>
      <c r="BI282" s="158">
        <f t="shared" si="78"/>
        <v>0</v>
      </c>
      <c r="BJ282" s="13" t="s">
        <v>178</v>
      </c>
      <c r="BK282" s="158">
        <f t="shared" si="79"/>
        <v>0</v>
      </c>
      <c r="BL282" s="13" t="s">
        <v>123</v>
      </c>
      <c r="BM282" s="157" t="s">
        <v>576</v>
      </c>
    </row>
    <row r="283" spans="2:65" s="1" customFormat="1" ht="16.5" customHeight="1" x14ac:dyDescent="0.2">
      <c r="B283" s="145"/>
      <c r="C283" s="159" t="s">
        <v>577</v>
      </c>
      <c r="D283" s="159" t="s">
        <v>244</v>
      </c>
      <c r="E283" s="160"/>
      <c r="F283" s="161" t="s">
        <v>578</v>
      </c>
      <c r="G283" s="162" t="s">
        <v>207</v>
      </c>
      <c r="H283" s="163">
        <v>303.33999999999997</v>
      </c>
      <c r="I283" s="164"/>
      <c r="J283" s="163">
        <f t="shared" si="70"/>
        <v>0</v>
      </c>
      <c r="K283" s="165"/>
      <c r="L283" s="166"/>
      <c r="M283" s="167" t="s">
        <v>1</v>
      </c>
      <c r="N283" s="168" t="s">
        <v>37</v>
      </c>
      <c r="P283" s="155">
        <f t="shared" si="71"/>
        <v>0</v>
      </c>
      <c r="Q283" s="155">
        <v>1.1999999999999999E-3</v>
      </c>
      <c r="R283" s="155">
        <f t="shared" si="72"/>
        <v>0.36400799999999994</v>
      </c>
      <c r="S283" s="155">
        <v>0</v>
      </c>
      <c r="T283" s="156">
        <f t="shared" si="73"/>
        <v>0</v>
      </c>
      <c r="AR283" s="157" t="s">
        <v>265</v>
      </c>
      <c r="AT283" s="157" t="s">
        <v>244</v>
      </c>
      <c r="AU283" s="157" t="s">
        <v>178</v>
      </c>
      <c r="AY283" s="13" t="s">
        <v>172</v>
      </c>
      <c r="BE283" s="158">
        <f t="shared" si="74"/>
        <v>0</v>
      </c>
      <c r="BF283" s="158">
        <f t="shared" si="75"/>
        <v>0</v>
      </c>
      <c r="BG283" s="158">
        <f t="shared" si="76"/>
        <v>0</v>
      </c>
      <c r="BH283" s="158">
        <f t="shared" si="77"/>
        <v>0</v>
      </c>
      <c r="BI283" s="158">
        <f t="shared" si="78"/>
        <v>0</v>
      </c>
      <c r="BJ283" s="13" t="s">
        <v>178</v>
      </c>
      <c r="BK283" s="158">
        <f t="shared" si="79"/>
        <v>0</v>
      </c>
      <c r="BL283" s="13" t="s">
        <v>123</v>
      </c>
      <c r="BM283" s="157" t="s">
        <v>579</v>
      </c>
    </row>
    <row r="284" spans="2:65" s="1" customFormat="1" ht="24" customHeight="1" x14ac:dyDescent="0.2">
      <c r="B284" s="145"/>
      <c r="C284" s="146" t="s">
        <v>580</v>
      </c>
      <c r="D284" s="146" t="s">
        <v>174</v>
      </c>
      <c r="E284" s="147"/>
      <c r="F284" s="148" t="s">
        <v>581</v>
      </c>
      <c r="G284" s="149" t="s">
        <v>207</v>
      </c>
      <c r="H284" s="150">
        <v>329.19</v>
      </c>
      <c r="I284" s="151"/>
      <c r="J284" s="150">
        <f t="shared" si="70"/>
        <v>0</v>
      </c>
      <c r="K284" s="152"/>
      <c r="L284" s="28"/>
      <c r="M284" s="153" t="s">
        <v>1</v>
      </c>
      <c r="N284" s="154" t="s">
        <v>37</v>
      </c>
      <c r="P284" s="155">
        <f t="shared" si="71"/>
        <v>0</v>
      </c>
      <c r="Q284" s="155">
        <v>5.5700000000000003E-3</v>
      </c>
      <c r="R284" s="155">
        <f t="shared" si="72"/>
        <v>1.8335883000000002</v>
      </c>
      <c r="S284" s="155">
        <v>0</v>
      </c>
      <c r="T284" s="156">
        <f t="shared" si="73"/>
        <v>0</v>
      </c>
      <c r="AR284" s="157" t="s">
        <v>123</v>
      </c>
      <c r="AT284" s="157" t="s">
        <v>174</v>
      </c>
      <c r="AU284" s="157" t="s">
        <v>178</v>
      </c>
      <c r="AY284" s="13" t="s">
        <v>172</v>
      </c>
      <c r="BE284" s="158">
        <f t="shared" si="74"/>
        <v>0</v>
      </c>
      <c r="BF284" s="158">
        <f t="shared" si="75"/>
        <v>0</v>
      </c>
      <c r="BG284" s="158">
        <f t="shared" si="76"/>
        <v>0</v>
      </c>
      <c r="BH284" s="158">
        <f t="shared" si="77"/>
        <v>0</v>
      </c>
      <c r="BI284" s="158">
        <f t="shared" si="78"/>
        <v>0</v>
      </c>
      <c r="BJ284" s="13" t="s">
        <v>178</v>
      </c>
      <c r="BK284" s="158">
        <f t="shared" si="79"/>
        <v>0</v>
      </c>
      <c r="BL284" s="13" t="s">
        <v>123</v>
      </c>
      <c r="BM284" s="157" t="s">
        <v>582</v>
      </c>
    </row>
    <row r="285" spans="2:65" s="1" customFormat="1" ht="16.5" customHeight="1" x14ac:dyDescent="0.2">
      <c r="B285" s="145"/>
      <c r="C285" s="159" t="s">
        <v>583</v>
      </c>
      <c r="D285" s="159" t="s">
        <v>244</v>
      </c>
      <c r="E285" s="160"/>
      <c r="F285" s="161" t="s">
        <v>584</v>
      </c>
      <c r="G285" s="162" t="s">
        <v>207</v>
      </c>
      <c r="H285" s="163">
        <v>342.35</v>
      </c>
      <c r="I285" s="164"/>
      <c r="J285" s="163">
        <f t="shared" si="70"/>
        <v>0</v>
      </c>
      <c r="K285" s="165"/>
      <c r="L285" s="166"/>
      <c r="M285" s="167" t="s">
        <v>1</v>
      </c>
      <c r="N285" s="168" t="s">
        <v>37</v>
      </c>
      <c r="P285" s="155">
        <f t="shared" si="71"/>
        <v>0</v>
      </c>
      <c r="Q285" s="155">
        <v>2.3999999999999998E-3</v>
      </c>
      <c r="R285" s="155">
        <f t="shared" si="72"/>
        <v>0.82164000000000004</v>
      </c>
      <c r="S285" s="155">
        <v>0</v>
      </c>
      <c r="T285" s="156">
        <f t="shared" si="73"/>
        <v>0</v>
      </c>
      <c r="AR285" s="157" t="s">
        <v>265</v>
      </c>
      <c r="AT285" s="157" t="s">
        <v>244</v>
      </c>
      <c r="AU285" s="157" t="s">
        <v>178</v>
      </c>
      <c r="AY285" s="13" t="s">
        <v>172</v>
      </c>
      <c r="BE285" s="158">
        <f t="shared" si="74"/>
        <v>0</v>
      </c>
      <c r="BF285" s="158">
        <f t="shared" si="75"/>
        <v>0</v>
      </c>
      <c r="BG285" s="158">
        <f t="shared" si="76"/>
        <v>0</v>
      </c>
      <c r="BH285" s="158">
        <f t="shared" si="77"/>
        <v>0</v>
      </c>
      <c r="BI285" s="158">
        <f t="shared" si="78"/>
        <v>0</v>
      </c>
      <c r="BJ285" s="13" t="s">
        <v>178</v>
      </c>
      <c r="BK285" s="158">
        <f t="shared" si="79"/>
        <v>0</v>
      </c>
      <c r="BL285" s="13" t="s">
        <v>123</v>
      </c>
      <c r="BM285" s="157" t="s">
        <v>585</v>
      </c>
    </row>
    <row r="286" spans="2:65" s="1" customFormat="1" ht="24" customHeight="1" x14ac:dyDescent="0.2">
      <c r="B286" s="145"/>
      <c r="C286" s="146" t="s">
        <v>586</v>
      </c>
      <c r="D286" s="146" t="s">
        <v>174</v>
      </c>
      <c r="E286" s="147"/>
      <c r="F286" s="148" t="s">
        <v>587</v>
      </c>
      <c r="G286" s="149" t="s">
        <v>207</v>
      </c>
      <c r="H286" s="150">
        <v>47.25</v>
      </c>
      <c r="I286" s="151"/>
      <c r="J286" s="150">
        <f t="shared" si="70"/>
        <v>0</v>
      </c>
      <c r="K286" s="152"/>
      <c r="L286" s="28"/>
      <c r="M286" s="153" t="s">
        <v>1</v>
      </c>
      <c r="N286" s="154" t="s">
        <v>37</v>
      </c>
      <c r="P286" s="155">
        <f t="shared" si="71"/>
        <v>0</v>
      </c>
      <c r="Q286" s="155">
        <v>4.0000000000000001E-3</v>
      </c>
      <c r="R286" s="155">
        <f t="shared" si="72"/>
        <v>0.189</v>
      </c>
      <c r="S286" s="155">
        <v>0</v>
      </c>
      <c r="T286" s="156">
        <f t="shared" si="73"/>
        <v>0</v>
      </c>
      <c r="AR286" s="157" t="s">
        <v>123</v>
      </c>
      <c r="AT286" s="157" t="s">
        <v>174</v>
      </c>
      <c r="AU286" s="157" t="s">
        <v>178</v>
      </c>
      <c r="AY286" s="13" t="s">
        <v>172</v>
      </c>
      <c r="BE286" s="158">
        <f t="shared" si="74"/>
        <v>0</v>
      </c>
      <c r="BF286" s="158">
        <f t="shared" si="75"/>
        <v>0</v>
      </c>
      <c r="BG286" s="158">
        <f t="shared" si="76"/>
        <v>0</v>
      </c>
      <c r="BH286" s="158">
        <f t="shared" si="77"/>
        <v>0</v>
      </c>
      <c r="BI286" s="158">
        <f t="shared" si="78"/>
        <v>0</v>
      </c>
      <c r="BJ286" s="13" t="s">
        <v>178</v>
      </c>
      <c r="BK286" s="158">
        <f t="shared" si="79"/>
        <v>0</v>
      </c>
      <c r="BL286" s="13" t="s">
        <v>123</v>
      </c>
      <c r="BM286" s="157" t="s">
        <v>588</v>
      </c>
    </row>
    <row r="287" spans="2:65" s="1" customFormat="1" ht="24" customHeight="1" x14ac:dyDescent="0.2">
      <c r="B287" s="145"/>
      <c r="C287" s="159" t="s">
        <v>589</v>
      </c>
      <c r="D287" s="159" t="s">
        <v>244</v>
      </c>
      <c r="E287" s="160"/>
      <c r="F287" s="161" t="s">
        <v>590</v>
      </c>
      <c r="G287" s="162" t="s">
        <v>207</v>
      </c>
      <c r="H287" s="163">
        <v>48.2</v>
      </c>
      <c r="I287" s="164"/>
      <c r="J287" s="163">
        <f t="shared" si="70"/>
        <v>0</v>
      </c>
      <c r="K287" s="165"/>
      <c r="L287" s="166"/>
      <c r="M287" s="167" t="s">
        <v>1</v>
      </c>
      <c r="N287" s="168" t="s">
        <v>37</v>
      </c>
      <c r="P287" s="155">
        <f t="shared" si="71"/>
        <v>0</v>
      </c>
      <c r="Q287" s="155">
        <v>4.7999999999999996E-3</v>
      </c>
      <c r="R287" s="155">
        <f t="shared" si="72"/>
        <v>0.23135999999999998</v>
      </c>
      <c r="S287" s="155">
        <v>0</v>
      </c>
      <c r="T287" s="156">
        <f t="shared" si="73"/>
        <v>0</v>
      </c>
      <c r="AR287" s="157" t="s">
        <v>265</v>
      </c>
      <c r="AT287" s="157" t="s">
        <v>244</v>
      </c>
      <c r="AU287" s="157" t="s">
        <v>178</v>
      </c>
      <c r="AY287" s="13" t="s">
        <v>172</v>
      </c>
      <c r="BE287" s="158">
        <f t="shared" si="74"/>
        <v>0</v>
      </c>
      <c r="BF287" s="158">
        <f t="shared" si="75"/>
        <v>0</v>
      </c>
      <c r="BG287" s="158">
        <f t="shared" si="76"/>
        <v>0</v>
      </c>
      <c r="BH287" s="158">
        <f t="shared" si="77"/>
        <v>0</v>
      </c>
      <c r="BI287" s="158">
        <f t="shared" si="78"/>
        <v>0</v>
      </c>
      <c r="BJ287" s="13" t="s">
        <v>178</v>
      </c>
      <c r="BK287" s="158">
        <f t="shared" si="79"/>
        <v>0</v>
      </c>
      <c r="BL287" s="13" t="s">
        <v>123</v>
      </c>
      <c r="BM287" s="157" t="s">
        <v>591</v>
      </c>
    </row>
    <row r="288" spans="2:65" s="1" customFormat="1" ht="24" customHeight="1" x14ac:dyDescent="0.2">
      <c r="B288" s="145"/>
      <c r="C288" s="146" t="s">
        <v>592</v>
      </c>
      <c r="D288" s="146" t="s">
        <v>174</v>
      </c>
      <c r="E288" s="147"/>
      <c r="F288" s="148" t="s">
        <v>593</v>
      </c>
      <c r="G288" s="149" t="s">
        <v>238</v>
      </c>
      <c r="H288" s="150">
        <v>4.8899999999999997</v>
      </c>
      <c r="I288" s="151"/>
      <c r="J288" s="150">
        <f t="shared" si="70"/>
        <v>0</v>
      </c>
      <c r="K288" s="152"/>
      <c r="L288" s="28"/>
      <c r="M288" s="153" t="s">
        <v>1</v>
      </c>
      <c r="N288" s="154" t="s">
        <v>37</v>
      </c>
      <c r="P288" s="155">
        <f t="shared" si="71"/>
        <v>0</v>
      </c>
      <c r="Q288" s="155">
        <v>0</v>
      </c>
      <c r="R288" s="155">
        <f t="shared" si="72"/>
        <v>0</v>
      </c>
      <c r="S288" s="155">
        <v>0</v>
      </c>
      <c r="T288" s="156">
        <f t="shared" si="73"/>
        <v>0</v>
      </c>
      <c r="AR288" s="157" t="s">
        <v>123</v>
      </c>
      <c r="AT288" s="157" t="s">
        <v>174</v>
      </c>
      <c r="AU288" s="157" t="s">
        <v>178</v>
      </c>
      <c r="AY288" s="13" t="s">
        <v>172</v>
      </c>
      <c r="BE288" s="158">
        <f t="shared" si="74"/>
        <v>0</v>
      </c>
      <c r="BF288" s="158">
        <f t="shared" si="75"/>
        <v>0</v>
      </c>
      <c r="BG288" s="158">
        <f t="shared" si="76"/>
        <v>0</v>
      </c>
      <c r="BH288" s="158">
        <f t="shared" si="77"/>
        <v>0</v>
      </c>
      <c r="BI288" s="158">
        <f t="shared" si="78"/>
        <v>0</v>
      </c>
      <c r="BJ288" s="13" t="s">
        <v>178</v>
      </c>
      <c r="BK288" s="158">
        <f t="shared" si="79"/>
        <v>0</v>
      </c>
      <c r="BL288" s="13" t="s">
        <v>123</v>
      </c>
      <c r="BM288" s="157" t="s">
        <v>594</v>
      </c>
    </row>
    <row r="289" spans="2:65" s="11" customFormat="1" ht="22.8" customHeight="1" x14ac:dyDescent="0.25">
      <c r="B289" s="133"/>
      <c r="D289" s="134" t="s">
        <v>70</v>
      </c>
      <c r="E289" s="143"/>
      <c r="F289" s="143" t="s">
        <v>595</v>
      </c>
      <c r="I289" s="136"/>
      <c r="J289" s="144">
        <f>BK289</f>
        <v>0</v>
      </c>
      <c r="L289" s="133"/>
      <c r="M289" s="138"/>
      <c r="P289" s="139">
        <f>SUM(P290:P299)</f>
        <v>0</v>
      </c>
      <c r="R289" s="139">
        <f>SUM(R290:R299)</f>
        <v>97.459829800000009</v>
      </c>
      <c r="T289" s="140">
        <f>SUM(T290:T299)</f>
        <v>0</v>
      </c>
      <c r="AR289" s="134" t="s">
        <v>178</v>
      </c>
      <c r="AT289" s="141" t="s">
        <v>70</v>
      </c>
      <c r="AU289" s="141" t="s">
        <v>79</v>
      </c>
      <c r="AY289" s="134" t="s">
        <v>172</v>
      </c>
      <c r="BK289" s="142">
        <f>SUM(BK290:BK299)</f>
        <v>0</v>
      </c>
    </row>
    <row r="290" spans="2:65" s="1" customFormat="1" ht="24" customHeight="1" x14ac:dyDescent="0.2">
      <c r="B290" s="145"/>
      <c r="C290" s="146" t="s">
        <v>596</v>
      </c>
      <c r="D290" s="146" t="s">
        <v>174</v>
      </c>
      <c r="E290" s="147"/>
      <c r="F290" s="148" t="s">
        <v>597</v>
      </c>
      <c r="G290" s="149" t="s">
        <v>395</v>
      </c>
      <c r="H290" s="150">
        <v>594.48</v>
      </c>
      <c r="I290" s="151"/>
      <c r="J290" s="150">
        <f t="shared" ref="J290:J299" si="80">ROUND(I290*H290,2)</f>
        <v>0</v>
      </c>
      <c r="K290" s="152"/>
      <c r="L290" s="28"/>
      <c r="M290" s="153" t="s">
        <v>1</v>
      </c>
      <c r="N290" s="154" t="s">
        <v>37</v>
      </c>
      <c r="P290" s="155">
        <f t="shared" ref="P290:P299" si="81">O290*H290</f>
        <v>0</v>
      </c>
      <c r="Q290" s="155">
        <v>2.5999999999999998E-4</v>
      </c>
      <c r="R290" s="155">
        <f t="shared" ref="R290:R299" si="82">Q290*H290</f>
        <v>0.1545648</v>
      </c>
      <c r="S290" s="155">
        <v>0</v>
      </c>
      <c r="T290" s="156">
        <f t="shared" ref="T290:T299" si="83">S290*H290</f>
        <v>0</v>
      </c>
      <c r="AR290" s="157" t="s">
        <v>123</v>
      </c>
      <c r="AT290" s="157" t="s">
        <v>174</v>
      </c>
      <c r="AU290" s="157" t="s">
        <v>178</v>
      </c>
      <c r="AY290" s="13" t="s">
        <v>172</v>
      </c>
      <c r="BE290" s="158">
        <f t="shared" ref="BE290:BE299" si="84">IF(N290="základná",J290,0)</f>
        <v>0</v>
      </c>
      <c r="BF290" s="158">
        <f t="shared" ref="BF290:BF299" si="85">IF(N290="znížená",J290,0)</f>
        <v>0</v>
      </c>
      <c r="BG290" s="158">
        <f t="shared" ref="BG290:BG299" si="86">IF(N290="zákl. prenesená",J290,0)</f>
        <v>0</v>
      </c>
      <c r="BH290" s="158">
        <f t="shared" ref="BH290:BH299" si="87">IF(N290="zníž. prenesená",J290,0)</f>
        <v>0</v>
      </c>
      <c r="BI290" s="158">
        <f t="shared" ref="BI290:BI299" si="88">IF(N290="nulová",J290,0)</f>
        <v>0</v>
      </c>
      <c r="BJ290" s="13" t="s">
        <v>178</v>
      </c>
      <c r="BK290" s="158">
        <f t="shared" ref="BK290:BK299" si="89">ROUND(I290*H290,2)</f>
        <v>0</v>
      </c>
      <c r="BL290" s="13" t="s">
        <v>123</v>
      </c>
      <c r="BM290" s="157" t="s">
        <v>598</v>
      </c>
    </row>
    <row r="291" spans="2:65" s="1" customFormat="1" ht="24" customHeight="1" x14ac:dyDescent="0.2">
      <c r="B291" s="145"/>
      <c r="C291" s="146" t="s">
        <v>599</v>
      </c>
      <c r="D291" s="146" t="s">
        <v>174</v>
      </c>
      <c r="E291" s="147"/>
      <c r="F291" s="148" t="s">
        <v>600</v>
      </c>
      <c r="G291" s="149" t="s">
        <v>395</v>
      </c>
      <c r="H291" s="150">
        <v>145.25</v>
      </c>
      <c r="I291" s="151"/>
      <c r="J291" s="150">
        <f t="shared" si="80"/>
        <v>0</v>
      </c>
      <c r="K291" s="152"/>
      <c r="L291" s="28"/>
      <c r="M291" s="153" t="s">
        <v>1</v>
      </c>
      <c r="N291" s="154" t="s">
        <v>37</v>
      </c>
      <c r="P291" s="155">
        <f t="shared" si="81"/>
        <v>0</v>
      </c>
      <c r="Q291" s="155">
        <v>2.5999999999999998E-4</v>
      </c>
      <c r="R291" s="155">
        <f t="shared" si="82"/>
        <v>3.7765E-2</v>
      </c>
      <c r="S291" s="155">
        <v>0</v>
      </c>
      <c r="T291" s="156">
        <f t="shared" si="83"/>
        <v>0</v>
      </c>
      <c r="AR291" s="157" t="s">
        <v>123</v>
      </c>
      <c r="AT291" s="157" t="s">
        <v>174</v>
      </c>
      <c r="AU291" s="157" t="s">
        <v>178</v>
      </c>
      <c r="AY291" s="13" t="s">
        <v>172</v>
      </c>
      <c r="BE291" s="158">
        <f t="shared" si="84"/>
        <v>0</v>
      </c>
      <c r="BF291" s="158">
        <f t="shared" si="85"/>
        <v>0</v>
      </c>
      <c r="BG291" s="158">
        <f t="shared" si="86"/>
        <v>0</v>
      </c>
      <c r="BH291" s="158">
        <f t="shared" si="87"/>
        <v>0</v>
      </c>
      <c r="BI291" s="158">
        <f t="shared" si="88"/>
        <v>0</v>
      </c>
      <c r="BJ291" s="13" t="s">
        <v>178</v>
      </c>
      <c r="BK291" s="158">
        <f t="shared" si="89"/>
        <v>0</v>
      </c>
      <c r="BL291" s="13" t="s">
        <v>123</v>
      </c>
      <c r="BM291" s="157" t="s">
        <v>601</v>
      </c>
    </row>
    <row r="292" spans="2:65" s="1" customFormat="1" ht="16.5" customHeight="1" x14ac:dyDescent="0.2">
      <c r="B292" s="145"/>
      <c r="C292" s="159" t="s">
        <v>602</v>
      </c>
      <c r="D292" s="159" t="s">
        <v>244</v>
      </c>
      <c r="E292" s="160"/>
      <c r="F292" s="161" t="s">
        <v>603</v>
      </c>
      <c r="G292" s="162" t="s">
        <v>176</v>
      </c>
      <c r="H292" s="163">
        <v>48.18</v>
      </c>
      <c r="I292" s="164"/>
      <c r="J292" s="163">
        <f t="shared" si="80"/>
        <v>0</v>
      </c>
      <c r="K292" s="165"/>
      <c r="L292" s="166"/>
      <c r="M292" s="167" t="s">
        <v>1</v>
      </c>
      <c r="N292" s="168" t="s">
        <v>37</v>
      </c>
      <c r="P292" s="155">
        <f t="shared" si="81"/>
        <v>0</v>
      </c>
      <c r="Q292" s="155">
        <v>0.55000000000000004</v>
      </c>
      <c r="R292" s="155">
        <f t="shared" si="82"/>
        <v>26.499000000000002</v>
      </c>
      <c r="S292" s="155">
        <v>0</v>
      </c>
      <c r="T292" s="156">
        <f t="shared" si="83"/>
        <v>0</v>
      </c>
      <c r="AR292" s="157" t="s">
        <v>265</v>
      </c>
      <c r="AT292" s="157" t="s">
        <v>244</v>
      </c>
      <c r="AU292" s="157" t="s">
        <v>178</v>
      </c>
      <c r="AY292" s="13" t="s">
        <v>172</v>
      </c>
      <c r="BE292" s="158">
        <f t="shared" si="84"/>
        <v>0</v>
      </c>
      <c r="BF292" s="158">
        <f t="shared" si="85"/>
        <v>0</v>
      </c>
      <c r="BG292" s="158">
        <f t="shared" si="86"/>
        <v>0</v>
      </c>
      <c r="BH292" s="158">
        <f t="shared" si="87"/>
        <v>0</v>
      </c>
      <c r="BI292" s="158">
        <f t="shared" si="88"/>
        <v>0</v>
      </c>
      <c r="BJ292" s="13" t="s">
        <v>178</v>
      </c>
      <c r="BK292" s="158">
        <f t="shared" si="89"/>
        <v>0</v>
      </c>
      <c r="BL292" s="13" t="s">
        <v>123</v>
      </c>
      <c r="BM292" s="157" t="s">
        <v>604</v>
      </c>
    </row>
    <row r="293" spans="2:65" s="1" customFormat="1" ht="24" customHeight="1" x14ac:dyDescent="0.2">
      <c r="B293" s="145"/>
      <c r="C293" s="146" t="s">
        <v>605</v>
      </c>
      <c r="D293" s="146" t="s">
        <v>174</v>
      </c>
      <c r="E293" s="147"/>
      <c r="F293" s="148" t="s">
        <v>606</v>
      </c>
      <c r="G293" s="149" t="s">
        <v>395</v>
      </c>
      <c r="H293" s="150">
        <v>492.65</v>
      </c>
      <c r="I293" s="151"/>
      <c r="J293" s="150">
        <f t="shared" si="80"/>
        <v>0</v>
      </c>
      <c r="K293" s="152"/>
      <c r="L293" s="28"/>
      <c r="M293" s="153" t="s">
        <v>1</v>
      </c>
      <c r="N293" s="154" t="s">
        <v>37</v>
      </c>
      <c r="P293" s="155">
        <f t="shared" si="81"/>
        <v>0</v>
      </c>
      <c r="Q293" s="155">
        <v>0</v>
      </c>
      <c r="R293" s="155">
        <f t="shared" si="82"/>
        <v>0</v>
      </c>
      <c r="S293" s="155">
        <v>0</v>
      </c>
      <c r="T293" s="156">
        <f t="shared" si="83"/>
        <v>0</v>
      </c>
      <c r="AR293" s="157" t="s">
        <v>123</v>
      </c>
      <c r="AT293" s="157" t="s">
        <v>174</v>
      </c>
      <c r="AU293" s="157" t="s">
        <v>178</v>
      </c>
      <c r="AY293" s="13" t="s">
        <v>172</v>
      </c>
      <c r="BE293" s="158">
        <f t="shared" si="84"/>
        <v>0</v>
      </c>
      <c r="BF293" s="158">
        <f t="shared" si="85"/>
        <v>0</v>
      </c>
      <c r="BG293" s="158">
        <f t="shared" si="86"/>
        <v>0</v>
      </c>
      <c r="BH293" s="158">
        <f t="shared" si="87"/>
        <v>0</v>
      </c>
      <c r="BI293" s="158">
        <f t="shared" si="88"/>
        <v>0</v>
      </c>
      <c r="BJ293" s="13" t="s">
        <v>178</v>
      </c>
      <c r="BK293" s="158">
        <f t="shared" si="89"/>
        <v>0</v>
      </c>
      <c r="BL293" s="13" t="s">
        <v>123</v>
      </c>
      <c r="BM293" s="157" t="s">
        <v>607</v>
      </c>
    </row>
    <row r="294" spans="2:65" s="1" customFormat="1" ht="24" customHeight="1" x14ac:dyDescent="0.2">
      <c r="B294" s="145"/>
      <c r="C294" s="146" t="s">
        <v>608</v>
      </c>
      <c r="D294" s="146" t="s">
        <v>174</v>
      </c>
      <c r="E294" s="147"/>
      <c r="F294" s="148" t="s">
        <v>609</v>
      </c>
      <c r="G294" s="149" t="s">
        <v>207</v>
      </c>
      <c r="H294" s="150">
        <v>759.19</v>
      </c>
      <c r="I294" s="151"/>
      <c r="J294" s="150">
        <f t="shared" si="80"/>
        <v>0</v>
      </c>
      <c r="K294" s="152"/>
      <c r="L294" s="28"/>
      <c r="M294" s="153" t="s">
        <v>1</v>
      </c>
      <c r="N294" s="154" t="s">
        <v>37</v>
      </c>
      <c r="P294" s="155">
        <f t="shared" si="81"/>
        <v>0</v>
      </c>
      <c r="Q294" s="155">
        <v>0</v>
      </c>
      <c r="R294" s="155">
        <f t="shared" si="82"/>
        <v>0</v>
      </c>
      <c r="S294" s="155">
        <v>0</v>
      </c>
      <c r="T294" s="156">
        <f t="shared" si="83"/>
        <v>0</v>
      </c>
      <c r="AR294" s="157" t="s">
        <v>123</v>
      </c>
      <c r="AT294" s="157" t="s">
        <v>174</v>
      </c>
      <c r="AU294" s="157" t="s">
        <v>178</v>
      </c>
      <c r="AY294" s="13" t="s">
        <v>172</v>
      </c>
      <c r="BE294" s="158">
        <f t="shared" si="84"/>
        <v>0</v>
      </c>
      <c r="BF294" s="158">
        <f t="shared" si="85"/>
        <v>0</v>
      </c>
      <c r="BG294" s="158">
        <f t="shared" si="86"/>
        <v>0</v>
      </c>
      <c r="BH294" s="158">
        <f t="shared" si="87"/>
        <v>0</v>
      </c>
      <c r="BI294" s="158">
        <f t="shared" si="88"/>
        <v>0</v>
      </c>
      <c r="BJ294" s="13" t="s">
        <v>178</v>
      </c>
      <c r="BK294" s="158">
        <f t="shared" si="89"/>
        <v>0</v>
      </c>
      <c r="BL294" s="13" t="s">
        <v>123</v>
      </c>
      <c r="BM294" s="157" t="s">
        <v>610</v>
      </c>
    </row>
    <row r="295" spans="2:65" s="1" customFormat="1" ht="16.5" customHeight="1" x14ac:dyDescent="0.2">
      <c r="B295" s="145"/>
      <c r="C295" s="146" t="s">
        <v>611</v>
      </c>
      <c r="D295" s="146" t="s">
        <v>174</v>
      </c>
      <c r="E295" s="147"/>
      <c r="F295" s="148" t="s">
        <v>612</v>
      </c>
      <c r="G295" s="149" t="s">
        <v>395</v>
      </c>
      <c r="H295" s="150">
        <v>524.77</v>
      </c>
      <c r="I295" s="151"/>
      <c r="J295" s="150">
        <f t="shared" si="80"/>
        <v>0</v>
      </c>
      <c r="K295" s="152"/>
      <c r="L295" s="28"/>
      <c r="M295" s="153" t="s">
        <v>1</v>
      </c>
      <c r="N295" s="154" t="s">
        <v>37</v>
      </c>
      <c r="P295" s="155">
        <f t="shared" si="81"/>
        <v>0</v>
      </c>
      <c r="Q295" s="155">
        <v>0</v>
      </c>
      <c r="R295" s="155">
        <f t="shared" si="82"/>
        <v>0</v>
      </c>
      <c r="S295" s="155">
        <v>0</v>
      </c>
      <c r="T295" s="156">
        <f t="shared" si="83"/>
        <v>0</v>
      </c>
      <c r="AR295" s="157" t="s">
        <v>123</v>
      </c>
      <c r="AT295" s="157" t="s">
        <v>174</v>
      </c>
      <c r="AU295" s="157" t="s">
        <v>178</v>
      </c>
      <c r="AY295" s="13" t="s">
        <v>172</v>
      </c>
      <c r="BE295" s="158">
        <f t="shared" si="84"/>
        <v>0</v>
      </c>
      <c r="BF295" s="158">
        <f t="shared" si="85"/>
        <v>0</v>
      </c>
      <c r="BG295" s="158">
        <f t="shared" si="86"/>
        <v>0</v>
      </c>
      <c r="BH295" s="158">
        <f t="shared" si="87"/>
        <v>0</v>
      </c>
      <c r="BI295" s="158">
        <f t="shared" si="88"/>
        <v>0</v>
      </c>
      <c r="BJ295" s="13" t="s">
        <v>178</v>
      </c>
      <c r="BK295" s="158">
        <f t="shared" si="89"/>
        <v>0</v>
      </c>
      <c r="BL295" s="13" t="s">
        <v>123</v>
      </c>
      <c r="BM295" s="157" t="s">
        <v>613</v>
      </c>
    </row>
    <row r="296" spans="2:65" s="1" customFormat="1" ht="24" customHeight="1" x14ac:dyDescent="0.2">
      <c r="B296" s="145"/>
      <c r="C296" s="146" t="s">
        <v>614</v>
      </c>
      <c r="D296" s="146" t="s">
        <v>174</v>
      </c>
      <c r="E296" s="147"/>
      <c r="F296" s="148" t="s">
        <v>615</v>
      </c>
      <c r="G296" s="149" t="s">
        <v>207</v>
      </c>
      <c r="H296" s="150">
        <v>116.97</v>
      </c>
      <c r="I296" s="151"/>
      <c r="J296" s="150">
        <f t="shared" si="80"/>
        <v>0</v>
      </c>
      <c r="K296" s="152"/>
      <c r="L296" s="28"/>
      <c r="M296" s="153" t="s">
        <v>1</v>
      </c>
      <c r="N296" s="154" t="s">
        <v>37</v>
      </c>
      <c r="P296" s="155">
        <f t="shared" si="81"/>
        <v>0</v>
      </c>
      <c r="Q296" s="155">
        <v>0</v>
      </c>
      <c r="R296" s="155">
        <f t="shared" si="82"/>
        <v>0</v>
      </c>
      <c r="S296" s="155">
        <v>0</v>
      </c>
      <c r="T296" s="156">
        <f t="shared" si="83"/>
        <v>0</v>
      </c>
      <c r="AR296" s="157" t="s">
        <v>123</v>
      </c>
      <c r="AT296" s="157" t="s">
        <v>174</v>
      </c>
      <c r="AU296" s="157" t="s">
        <v>178</v>
      </c>
      <c r="AY296" s="13" t="s">
        <v>172</v>
      </c>
      <c r="BE296" s="158">
        <f t="shared" si="84"/>
        <v>0</v>
      </c>
      <c r="BF296" s="158">
        <f t="shared" si="85"/>
        <v>0</v>
      </c>
      <c r="BG296" s="158">
        <f t="shared" si="86"/>
        <v>0</v>
      </c>
      <c r="BH296" s="158">
        <f t="shared" si="87"/>
        <v>0</v>
      </c>
      <c r="BI296" s="158">
        <f t="shared" si="88"/>
        <v>0</v>
      </c>
      <c r="BJ296" s="13" t="s">
        <v>178</v>
      </c>
      <c r="BK296" s="158">
        <f t="shared" si="89"/>
        <v>0</v>
      </c>
      <c r="BL296" s="13" t="s">
        <v>123</v>
      </c>
      <c r="BM296" s="157" t="s">
        <v>616</v>
      </c>
    </row>
    <row r="297" spans="2:65" s="1" customFormat="1" ht="24" customHeight="1" x14ac:dyDescent="0.2">
      <c r="B297" s="145"/>
      <c r="C297" s="146" t="s">
        <v>617</v>
      </c>
      <c r="D297" s="146" t="s">
        <v>174</v>
      </c>
      <c r="E297" s="147"/>
      <c r="F297" s="148" t="s">
        <v>618</v>
      </c>
      <c r="G297" s="149" t="s">
        <v>207</v>
      </c>
      <c r="H297" s="150">
        <v>116.97</v>
      </c>
      <c r="I297" s="151"/>
      <c r="J297" s="150">
        <f t="shared" si="80"/>
        <v>0</v>
      </c>
      <c r="K297" s="152"/>
      <c r="L297" s="28"/>
      <c r="M297" s="153" t="s">
        <v>1</v>
      </c>
      <c r="N297" s="154" t="s">
        <v>37</v>
      </c>
      <c r="P297" s="155">
        <f t="shared" si="81"/>
        <v>0</v>
      </c>
      <c r="Q297" s="155">
        <v>0</v>
      </c>
      <c r="R297" s="155">
        <f t="shared" si="82"/>
        <v>0</v>
      </c>
      <c r="S297" s="155">
        <v>0</v>
      </c>
      <c r="T297" s="156">
        <f t="shared" si="83"/>
        <v>0</v>
      </c>
      <c r="AR297" s="157" t="s">
        <v>123</v>
      </c>
      <c r="AT297" s="157" t="s">
        <v>174</v>
      </c>
      <c r="AU297" s="157" t="s">
        <v>178</v>
      </c>
      <c r="AY297" s="13" t="s">
        <v>172</v>
      </c>
      <c r="BE297" s="158">
        <f t="shared" si="84"/>
        <v>0</v>
      </c>
      <c r="BF297" s="158">
        <f t="shared" si="85"/>
        <v>0</v>
      </c>
      <c r="BG297" s="158">
        <f t="shared" si="86"/>
        <v>0</v>
      </c>
      <c r="BH297" s="158">
        <f t="shared" si="87"/>
        <v>0</v>
      </c>
      <c r="BI297" s="158">
        <f t="shared" si="88"/>
        <v>0</v>
      </c>
      <c r="BJ297" s="13" t="s">
        <v>178</v>
      </c>
      <c r="BK297" s="158">
        <f t="shared" si="89"/>
        <v>0</v>
      </c>
      <c r="BL297" s="13" t="s">
        <v>123</v>
      </c>
      <c r="BM297" s="157" t="s">
        <v>619</v>
      </c>
    </row>
    <row r="298" spans="2:65" s="1" customFormat="1" ht="16.5" customHeight="1" x14ac:dyDescent="0.2">
      <c r="B298" s="145"/>
      <c r="C298" s="159" t="s">
        <v>620</v>
      </c>
      <c r="D298" s="159" t="s">
        <v>244</v>
      </c>
      <c r="E298" s="160"/>
      <c r="F298" s="161" t="s">
        <v>621</v>
      </c>
      <c r="G298" s="162" t="s">
        <v>207</v>
      </c>
      <c r="H298" s="163">
        <v>128.66999999999999</v>
      </c>
      <c r="I298" s="164"/>
      <c r="J298" s="163">
        <f t="shared" si="80"/>
        <v>0</v>
      </c>
      <c r="K298" s="165"/>
      <c r="L298" s="166"/>
      <c r="M298" s="167" t="s">
        <v>1</v>
      </c>
      <c r="N298" s="168" t="s">
        <v>37</v>
      </c>
      <c r="P298" s="155">
        <f t="shared" si="81"/>
        <v>0</v>
      </c>
      <c r="Q298" s="155">
        <v>0.55000000000000004</v>
      </c>
      <c r="R298" s="155">
        <f t="shared" si="82"/>
        <v>70.768500000000003</v>
      </c>
      <c r="S298" s="155">
        <v>0</v>
      </c>
      <c r="T298" s="156">
        <f t="shared" si="83"/>
        <v>0</v>
      </c>
      <c r="AR298" s="157" t="s">
        <v>265</v>
      </c>
      <c r="AT298" s="157" t="s">
        <v>244</v>
      </c>
      <c r="AU298" s="157" t="s">
        <v>178</v>
      </c>
      <c r="AY298" s="13" t="s">
        <v>172</v>
      </c>
      <c r="BE298" s="158">
        <f t="shared" si="84"/>
        <v>0</v>
      </c>
      <c r="BF298" s="158">
        <f t="shared" si="85"/>
        <v>0</v>
      </c>
      <c r="BG298" s="158">
        <f t="shared" si="86"/>
        <v>0</v>
      </c>
      <c r="BH298" s="158">
        <f t="shared" si="87"/>
        <v>0</v>
      </c>
      <c r="BI298" s="158">
        <f t="shared" si="88"/>
        <v>0</v>
      </c>
      <c r="BJ298" s="13" t="s">
        <v>178</v>
      </c>
      <c r="BK298" s="158">
        <f t="shared" si="89"/>
        <v>0</v>
      </c>
      <c r="BL298" s="13" t="s">
        <v>123</v>
      </c>
      <c r="BM298" s="157" t="s">
        <v>622</v>
      </c>
    </row>
    <row r="299" spans="2:65" s="1" customFormat="1" ht="24" customHeight="1" x14ac:dyDescent="0.2">
      <c r="B299" s="145"/>
      <c r="C299" s="146" t="s">
        <v>623</v>
      </c>
      <c r="D299" s="146" t="s">
        <v>174</v>
      </c>
      <c r="E299" s="147"/>
      <c r="F299" s="148" t="s">
        <v>624</v>
      </c>
      <c r="G299" s="149" t="s">
        <v>238</v>
      </c>
      <c r="H299" s="150">
        <v>94.91</v>
      </c>
      <c r="I299" s="151"/>
      <c r="J299" s="150">
        <f t="shared" si="80"/>
        <v>0</v>
      </c>
      <c r="K299" s="152"/>
      <c r="L299" s="28"/>
      <c r="M299" s="153" t="s">
        <v>1</v>
      </c>
      <c r="N299" s="154" t="s">
        <v>37</v>
      </c>
      <c r="P299" s="155">
        <f t="shared" si="81"/>
        <v>0</v>
      </c>
      <c r="Q299" s="155">
        <v>0</v>
      </c>
      <c r="R299" s="155">
        <f t="shared" si="82"/>
        <v>0</v>
      </c>
      <c r="S299" s="155">
        <v>0</v>
      </c>
      <c r="T299" s="156">
        <f t="shared" si="83"/>
        <v>0</v>
      </c>
      <c r="AR299" s="157" t="s">
        <v>123</v>
      </c>
      <c r="AT299" s="157" t="s">
        <v>174</v>
      </c>
      <c r="AU299" s="157" t="s">
        <v>178</v>
      </c>
      <c r="AY299" s="13" t="s">
        <v>172</v>
      </c>
      <c r="BE299" s="158">
        <f t="shared" si="84"/>
        <v>0</v>
      </c>
      <c r="BF299" s="158">
        <f t="shared" si="85"/>
        <v>0</v>
      </c>
      <c r="BG299" s="158">
        <f t="shared" si="86"/>
        <v>0</v>
      </c>
      <c r="BH299" s="158">
        <f t="shared" si="87"/>
        <v>0</v>
      </c>
      <c r="BI299" s="158">
        <f t="shared" si="88"/>
        <v>0</v>
      </c>
      <c r="BJ299" s="13" t="s">
        <v>178</v>
      </c>
      <c r="BK299" s="158">
        <f t="shared" si="89"/>
        <v>0</v>
      </c>
      <c r="BL299" s="13" t="s">
        <v>123</v>
      </c>
      <c r="BM299" s="157" t="s">
        <v>625</v>
      </c>
    </row>
    <row r="300" spans="2:65" s="11" customFormat="1" ht="22.8" customHeight="1" x14ac:dyDescent="0.25">
      <c r="B300" s="133"/>
      <c r="D300" s="134" t="s">
        <v>70</v>
      </c>
      <c r="E300" s="143"/>
      <c r="F300" s="143" t="s">
        <v>626</v>
      </c>
      <c r="I300" s="136"/>
      <c r="J300" s="144">
        <f>BK300</f>
        <v>0</v>
      </c>
      <c r="L300" s="133"/>
      <c r="M300" s="138"/>
      <c r="P300" s="139">
        <f>SUM(P301:P302)</f>
        <v>0</v>
      </c>
      <c r="R300" s="139">
        <f>SUM(R301:R302)</f>
        <v>8.2375944000000008</v>
      </c>
      <c r="T300" s="140">
        <f>SUM(T301:T302)</f>
        <v>0</v>
      </c>
      <c r="AR300" s="134" t="s">
        <v>178</v>
      </c>
      <c r="AT300" s="141" t="s">
        <v>70</v>
      </c>
      <c r="AU300" s="141" t="s">
        <v>79</v>
      </c>
      <c r="AY300" s="134" t="s">
        <v>172</v>
      </c>
      <c r="BK300" s="142">
        <f>SUM(BK301:BK302)</f>
        <v>0</v>
      </c>
    </row>
    <row r="301" spans="2:65" s="1" customFormat="1" ht="36" customHeight="1" x14ac:dyDescent="0.2">
      <c r="B301" s="145"/>
      <c r="C301" s="146" t="s">
        <v>627</v>
      </c>
      <c r="D301" s="146" t="s">
        <v>174</v>
      </c>
      <c r="E301" s="147"/>
      <c r="F301" s="148" t="s">
        <v>628</v>
      </c>
      <c r="G301" s="149" t="s">
        <v>207</v>
      </c>
      <c r="H301" s="150">
        <v>696.92</v>
      </c>
      <c r="I301" s="151"/>
      <c r="J301" s="150">
        <f>ROUND(I301*H301,2)</f>
        <v>0</v>
      </c>
      <c r="K301" s="152"/>
      <c r="L301" s="28"/>
      <c r="M301" s="153" t="s">
        <v>1</v>
      </c>
      <c r="N301" s="154" t="s">
        <v>37</v>
      </c>
      <c r="P301" s="155">
        <f>O301*H301</f>
        <v>0</v>
      </c>
      <c r="Q301" s="155">
        <v>1.1820000000000001E-2</v>
      </c>
      <c r="R301" s="155">
        <f>Q301*H301</f>
        <v>8.2375944000000008</v>
      </c>
      <c r="S301" s="155">
        <v>0</v>
      </c>
      <c r="T301" s="156">
        <f>S301*H301</f>
        <v>0</v>
      </c>
      <c r="AR301" s="157" t="s">
        <v>123</v>
      </c>
      <c r="AT301" s="157" t="s">
        <v>174</v>
      </c>
      <c r="AU301" s="157" t="s">
        <v>178</v>
      </c>
      <c r="AY301" s="13" t="s">
        <v>172</v>
      </c>
      <c r="BE301" s="158">
        <f>IF(N301="základná",J301,0)</f>
        <v>0</v>
      </c>
      <c r="BF301" s="158">
        <f>IF(N301="znížená",J301,0)</f>
        <v>0</v>
      </c>
      <c r="BG301" s="158">
        <f>IF(N301="zákl. prenesená",J301,0)</f>
        <v>0</v>
      </c>
      <c r="BH301" s="158">
        <f>IF(N301="zníž. prenesená",J301,0)</f>
        <v>0</v>
      </c>
      <c r="BI301" s="158">
        <f>IF(N301="nulová",J301,0)</f>
        <v>0</v>
      </c>
      <c r="BJ301" s="13" t="s">
        <v>178</v>
      </c>
      <c r="BK301" s="158">
        <f>ROUND(I301*H301,2)</f>
        <v>0</v>
      </c>
      <c r="BL301" s="13" t="s">
        <v>123</v>
      </c>
      <c r="BM301" s="157" t="s">
        <v>629</v>
      </c>
    </row>
    <row r="302" spans="2:65" s="1" customFormat="1" ht="24" customHeight="1" x14ac:dyDescent="0.2">
      <c r="B302" s="145"/>
      <c r="C302" s="146" t="s">
        <v>630</v>
      </c>
      <c r="D302" s="146" t="s">
        <v>174</v>
      </c>
      <c r="E302" s="147"/>
      <c r="F302" s="148" t="s">
        <v>631</v>
      </c>
      <c r="G302" s="149" t="s">
        <v>238</v>
      </c>
      <c r="H302" s="150">
        <v>8.24</v>
      </c>
      <c r="I302" s="151"/>
      <c r="J302" s="150">
        <f>ROUND(I302*H302,2)</f>
        <v>0</v>
      </c>
      <c r="K302" s="152"/>
      <c r="L302" s="28"/>
      <c r="M302" s="153" t="s">
        <v>1</v>
      </c>
      <c r="N302" s="154" t="s">
        <v>37</v>
      </c>
      <c r="P302" s="155">
        <f>O302*H302</f>
        <v>0</v>
      </c>
      <c r="Q302" s="155">
        <v>0</v>
      </c>
      <c r="R302" s="155">
        <f>Q302*H302</f>
        <v>0</v>
      </c>
      <c r="S302" s="155">
        <v>0</v>
      </c>
      <c r="T302" s="156">
        <f>S302*H302</f>
        <v>0</v>
      </c>
      <c r="AR302" s="157" t="s">
        <v>123</v>
      </c>
      <c r="AT302" s="157" t="s">
        <v>174</v>
      </c>
      <c r="AU302" s="157" t="s">
        <v>178</v>
      </c>
      <c r="AY302" s="13" t="s">
        <v>172</v>
      </c>
      <c r="BE302" s="158">
        <f>IF(N302="základná",J302,0)</f>
        <v>0</v>
      </c>
      <c r="BF302" s="158">
        <f>IF(N302="znížená",J302,0)</f>
        <v>0</v>
      </c>
      <c r="BG302" s="158">
        <f>IF(N302="zákl. prenesená",J302,0)</f>
        <v>0</v>
      </c>
      <c r="BH302" s="158">
        <f>IF(N302="zníž. prenesená",J302,0)</f>
        <v>0</v>
      </c>
      <c r="BI302" s="158">
        <f>IF(N302="nulová",J302,0)</f>
        <v>0</v>
      </c>
      <c r="BJ302" s="13" t="s">
        <v>178</v>
      </c>
      <c r="BK302" s="158">
        <f>ROUND(I302*H302,2)</f>
        <v>0</v>
      </c>
      <c r="BL302" s="13" t="s">
        <v>123</v>
      </c>
      <c r="BM302" s="157" t="s">
        <v>632</v>
      </c>
    </row>
    <row r="303" spans="2:65" s="11" customFormat="1" ht="22.8" customHeight="1" x14ac:dyDescent="0.25">
      <c r="B303" s="133"/>
      <c r="D303" s="134" t="s">
        <v>70</v>
      </c>
      <c r="E303" s="143"/>
      <c r="F303" s="143" t="s">
        <v>633</v>
      </c>
      <c r="I303" s="136"/>
      <c r="J303" s="144">
        <f>BK303</f>
        <v>0</v>
      </c>
      <c r="L303" s="133"/>
      <c r="M303" s="138"/>
      <c r="P303" s="139">
        <f>SUM(P304:P309)</f>
        <v>0</v>
      </c>
      <c r="R303" s="139">
        <f>SUM(R304:R309)</f>
        <v>4.5952139999999986</v>
      </c>
      <c r="T303" s="140">
        <f>SUM(T304:T309)</f>
        <v>0</v>
      </c>
      <c r="AR303" s="134" t="s">
        <v>178</v>
      </c>
      <c r="AT303" s="141" t="s">
        <v>70</v>
      </c>
      <c r="AU303" s="141" t="s">
        <v>79</v>
      </c>
      <c r="AY303" s="134" t="s">
        <v>172</v>
      </c>
      <c r="BK303" s="142">
        <f>SUM(BK304:BK309)</f>
        <v>0</v>
      </c>
    </row>
    <row r="304" spans="2:65" s="1" customFormat="1" ht="24" customHeight="1" x14ac:dyDescent="0.2">
      <c r="B304" s="145"/>
      <c r="C304" s="146" t="s">
        <v>634</v>
      </c>
      <c r="D304" s="146" t="s">
        <v>174</v>
      </c>
      <c r="E304" s="147"/>
      <c r="F304" s="148" t="s">
        <v>635</v>
      </c>
      <c r="G304" s="149" t="s">
        <v>207</v>
      </c>
      <c r="H304" s="150">
        <v>340.8</v>
      </c>
      <c r="I304" s="151"/>
      <c r="J304" s="150">
        <f t="shared" ref="J304:J309" si="90">ROUND(I304*H304,2)</f>
        <v>0</v>
      </c>
      <c r="K304" s="152"/>
      <c r="L304" s="28"/>
      <c r="M304" s="153" t="s">
        <v>1</v>
      </c>
      <c r="N304" s="154" t="s">
        <v>37</v>
      </c>
      <c r="P304" s="155">
        <f t="shared" ref="P304:P309" si="91">O304*H304</f>
        <v>0</v>
      </c>
      <c r="Q304" s="155">
        <v>1.03E-2</v>
      </c>
      <c r="R304" s="155">
        <f t="shared" ref="R304:R309" si="92">Q304*H304</f>
        <v>3.51024</v>
      </c>
      <c r="S304" s="155">
        <v>0</v>
      </c>
      <c r="T304" s="156">
        <f t="shared" ref="T304:T309" si="93">S304*H304</f>
        <v>0</v>
      </c>
      <c r="AR304" s="157" t="s">
        <v>123</v>
      </c>
      <c r="AT304" s="157" t="s">
        <v>174</v>
      </c>
      <c r="AU304" s="157" t="s">
        <v>178</v>
      </c>
      <c r="AY304" s="13" t="s">
        <v>172</v>
      </c>
      <c r="BE304" s="158">
        <f t="shared" ref="BE304:BE309" si="94">IF(N304="základná",J304,0)</f>
        <v>0</v>
      </c>
      <c r="BF304" s="158">
        <f t="shared" ref="BF304:BF309" si="95">IF(N304="znížená",J304,0)</f>
        <v>0</v>
      </c>
      <c r="BG304" s="158">
        <f t="shared" ref="BG304:BG309" si="96">IF(N304="zákl. prenesená",J304,0)</f>
        <v>0</v>
      </c>
      <c r="BH304" s="158">
        <f t="shared" ref="BH304:BH309" si="97">IF(N304="zníž. prenesená",J304,0)</f>
        <v>0</v>
      </c>
      <c r="BI304" s="158">
        <f t="shared" ref="BI304:BI309" si="98">IF(N304="nulová",J304,0)</f>
        <v>0</v>
      </c>
      <c r="BJ304" s="13" t="s">
        <v>178</v>
      </c>
      <c r="BK304" s="158">
        <f t="shared" ref="BK304:BK309" si="99">ROUND(I304*H304,2)</f>
        <v>0</v>
      </c>
      <c r="BL304" s="13" t="s">
        <v>123</v>
      </c>
      <c r="BM304" s="157" t="s">
        <v>636</v>
      </c>
    </row>
    <row r="305" spans="2:65" s="1" customFormat="1" ht="24" customHeight="1" x14ac:dyDescent="0.2">
      <c r="B305" s="145"/>
      <c r="C305" s="146" t="s">
        <v>637</v>
      </c>
      <c r="D305" s="146" t="s">
        <v>174</v>
      </c>
      <c r="E305" s="147"/>
      <c r="F305" s="148" t="s">
        <v>638</v>
      </c>
      <c r="G305" s="149" t="s">
        <v>395</v>
      </c>
      <c r="H305" s="150">
        <v>158.19999999999999</v>
      </c>
      <c r="I305" s="151"/>
      <c r="J305" s="150">
        <f t="shared" si="90"/>
        <v>0</v>
      </c>
      <c r="K305" s="152"/>
      <c r="L305" s="28"/>
      <c r="M305" s="153" t="s">
        <v>1</v>
      </c>
      <c r="N305" s="154" t="s">
        <v>37</v>
      </c>
      <c r="P305" s="155">
        <f t="shared" si="91"/>
        <v>0</v>
      </c>
      <c r="Q305" s="155">
        <v>2.9399999999999999E-3</v>
      </c>
      <c r="R305" s="155">
        <f t="shared" si="92"/>
        <v>0.46510799999999997</v>
      </c>
      <c r="S305" s="155">
        <v>0</v>
      </c>
      <c r="T305" s="156">
        <f t="shared" si="93"/>
        <v>0</v>
      </c>
      <c r="AR305" s="157" t="s">
        <v>123</v>
      </c>
      <c r="AT305" s="157" t="s">
        <v>174</v>
      </c>
      <c r="AU305" s="157" t="s">
        <v>178</v>
      </c>
      <c r="AY305" s="13" t="s">
        <v>172</v>
      </c>
      <c r="BE305" s="158">
        <f t="shared" si="94"/>
        <v>0</v>
      </c>
      <c r="BF305" s="158">
        <f t="shared" si="95"/>
        <v>0</v>
      </c>
      <c r="BG305" s="158">
        <f t="shared" si="96"/>
        <v>0</v>
      </c>
      <c r="BH305" s="158">
        <f t="shared" si="97"/>
        <v>0</v>
      </c>
      <c r="BI305" s="158">
        <f t="shared" si="98"/>
        <v>0</v>
      </c>
      <c r="BJ305" s="13" t="s">
        <v>178</v>
      </c>
      <c r="BK305" s="158">
        <f t="shared" si="99"/>
        <v>0</v>
      </c>
      <c r="BL305" s="13" t="s">
        <v>123</v>
      </c>
      <c r="BM305" s="157" t="s">
        <v>639</v>
      </c>
    </row>
    <row r="306" spans="2:65" s="1" customFormat="1" ht="24" customHeight="1" x14ac:dyDescent="0.2">
      <c r="B306" s="145"/>
      <c r="C306" s="146" t="s">
        <v>640</v>
      </c>
      <c r="D306" s="146" t="s">
        <v>174</v>
      </c>
      <c r="E306" s="147"/>
      <c r="F306" s="148" t="s">
        <v>641</v>
      </c>
      <c r="G306" s="149" t="s">
        <v>395</v>
      </c>
      <c r="H306" s="150">
        <v>46.6</v>
      </c>
      <c r="I306" s="151"/>
      <c r="J306" s="150">
        <f t="shared" si="90"/>
        <v>0</v>
      </c>
      <c r="K306" s="152"/>
      <c r="L306" s="28"/>
      <c r="M306" s="153" t="s">
        <v>1</v>
      </c>
      <c r="N306" s="154" t="s">
        <v>37</v>
      </c>
      <c r="P306" s="155">
        <f t="shared" si="91"/>
        <v>0</v>
      </c>
      <c r="Q306" s="155">
        <v>3.9500000000000004E-3</v>
      </c>
      <c r="R306" s="155">
        <f t="shared" si="92"/>
        <v>0.18407000000000001</v>
      </c>
      <c r="S306" s="155">
        <v>0</v>
      </c>
      <c r="T306" s="156">
        <f t="shared" si="93"/>
        <v>0</v>
      </c>
      <c r="AR306" s="157" t="s">
        <v>177</v>
      </c>
      <c r="AT306" s="157" t="s">
        <v>174</v>
      </c>
      <c r="AU306" s="157" t="s">
        <v>178</v>
      </c>
      <c r="AY306" s="13" t="s">
        <v>172</v>
      </c>
      <c r="BE306" s="158">
        <f t="shared" si="94"/>
        <v>0</v>
      </c>
      <c r="BF306" s="158">
        <f t="shared" si="95"/>
        <v>0</v>
      </c>
      <c r="BG306" s="158">
        <f t="shared" si="96"/>
        <v>0</v>
      </c>
      <c r="BH306" s="158">
        <f t="shared" si="97"/>
        <v>0</v>
      </c>
      <c r="BI306" s="158">
        <f t="shared" si="98"/>
        <v>0</v>
      </c>
      <c r="BJ306" s="13" t="s">
        <v>178</v>
      </c>
      <c r="BK306" s="158">
        <f t="shared" si="99"/>
        <v>0</v>
      </c>
      <c r="BL306" s="13" t="s">
        <v>177</v>
      </c>
      <c r="BM306" s="157" t="s">
        <v>642</v>
      </c>
    </row>
    <row r="307" spans="2:65" s="1" customFormat="1" ht="24" customHeight="1" x14ac:dyDescent="0.2">
      <c r="B307" s="145"/>
      <c r="C307" s="146" t="s">
        <v>643</v>
      </c>
      <c r="D307" s="146" t="s">
        <v>174</v>
      </c>
      <c r="E307" s="147"/>
      <c r="F307" s="148" t="s">
        <v>644</v>
      </c>
      <c r="G307" s="149" t="s">
        <v>395</v>
      </c>
      <c r="H307" s="150">
        <v>50.5</v>
      </c>
      <c r="I307" s="151"/>
      <c r="J307" s="150">
        <f t="shared" si="90"/>
        <v>0</v>
      </c>
      <c r="K307" s="152"/>
      <c r="L307" s="28"/>
      <c r="M307" s="153" t="s">
        <v>1</v>
      </c>
      <c r="N307" s="154" t="s">
        <v>37</v>
      </c>
      <c r="P307" s="155">
        <f t="shared" si="91"/>
        <v>0</v>
      </c>
      <c r="Q307" s="155">
        <v>2.9199999999999999E-3</v>
      </c>
      <c r="R307" s="155">
        <f t="shared" si="92"/>
        <v>0.14745999999999998</v>
      </c>
      <c r="S307" s="155">
        <v>0</v>
      </c>
      <c r="T307" s="156">
        <f t="shared" si="93"/>
        <v>0</v>
      </c>
      <c r="AR307" s="157" t="s">
        <v>123</v>
      </c>
      <c r="AT307" s="157" t="s">
        <v>174</v>
      </c>
      <c r="AU307" s="157" t="s">
        <v>178</v>
      </c>
      <c r="AY307" s="13" t="s">
        <v>172</v>
      </c>
      <c r="BE307" s="158">
        <f t="shared" si="94"/>
        <v>0</v>
      </c>
      <c r="BF307" s="158">
        <f t="shared" si="95"/>
        <v>0</v>
      </c>
      <c r="BG307" s="158">
        <f t="shared" si="96"/>
        <v>0</v>
      </c>
      <c r="BH307" s="158">
        <f t="shared" si="97"/>
        <v>0</v>
      </c>
      <c r="BI307" s="158">
        <f t="shared" si="98"/>
        <v>0</v>
      </c>
      <c r="BJ307" s="13" t="s">
        <v>178</v>
      </c>
      <c r="BK307" s="158">
        <f t="shared" si="99"/>
        <v>0</v>
      </c>
      <c r="BL307" s="13" t="s">
        <v>123</v>
      </c>
      <c r="BM307" s="157" t="s">
        <v>645</v>
      </c>
    </row>
    <row r="308" spans="2:65" s="1" customFormat="1" ht="24" customHeight="1" x14ac:dyDescent="0.2">
      <c r="B308" s="145"/>
      <c r="C308" s="146" t="s">
        <v>646</v>
      </c>
      <c r="D308" s="146" t="s">
        <v>174</v>
      </c>
      <c r="E308" s="147"/>
      <c r="F308" s="148" t="s">
        <v>647</v>
      </c>
      <c r="G308" s="149" t="s">
        <v>395</v>
      </c>
      <c r="H308" s="150">
        <v>21.7</v>
      </c>
      <c r="I308" s="151"/>
      <c r="J308" s="150">
        <f t="shared" si="90"/>
        <v>0</v>
      </c>
      <c r="K308" s="152"/>
      <c r="L308" s="28"/>
      <c r="M308" s="153" t="s">
        <v>1</v>
      </c>
      <c r="N308" s="154" t="s">
        <v>37</v>
      </c>
      <c r="P308" s="155">
        <f t="shared" si="91"/>
        <v>0</v>
      </c>
      <c r="Q308" s="155">
        <v>4.2900000000000004E-3</v>
      </c>
      <c r="R308" s="155">
        <f t="shared" si="92"/>
        <v>9.3093000000000009E-2</v>
      </c>
      <c r="S308" s="155">
        <v>0</v>
      </c>
      <c r="T308" s="156">
        <f t="shared" si="93"/>
        <v>0</v>
      </c>
      <c r="AR308" s="157" t="s">
        <v>123</v>
      </c>
      <c r="AT308" s="157" t="s">
        <v>174</v>
      </c>
      <c r="AU308" s="157" t="s">
        <v>178</v>
      </c>
      <c r="AY308" s="13" t="s">
        <v>172</v>
      </c>
      <c r="BE308" s="158">
        <f t="shared" si="94"/>
        <v>0</v>
      </c>
      <c r="BF308" s="158">
        <f t="shared" si="95"/>
        <v>0</v>
      </c>
      <c r="BG308" s="158">
        <f t="shared" si="96"/>
        <v>0</v>
      </c>
      <c r="BH308" s="158">
        <f t="shared" si="97"/>
        <v>0</v>
      </c>
      <c r="BI308" s="158">
        <f t="shared" si="98"/>
        <v>0</v>
      </c>
      <c r="BJ308" s="13" t="s">
        <v>178</v>
      </c>
      <c r="BK308" s="158">
        <f t="shared" si="99"/>
        <v>0</v>
      </c>
      <c r="BL308" s="13" t="s">
        <v>123</v>
      </c>
      <c r="BM308" s="157" t="s">
        <v>648</v>
      </c>
    </row>
    <row r="309" spans="2:65" s="1" customFormat="1" ht="24" customHeight="1" x14ac:dyDescent="0.2">
      <c r="B309" s="145"/>
      <c r="C309" s="146" t="s">
        <v>649</v>
      </c>
      <c r="D309" s="146" t="s">
        <v>174</v>
      </c>
      <c r="E309" s="147"/>
      <c r="F309" s="148" t="s">
        <v>650</v>
      </c>
      <c r="G309" s="149" t="s">
        <v>395</v>
      </c>
      <c r="H309" s="150">
        <v>45.3</v>
      </c>
      <c r="I309" s="151"/>
      <c r="J309" s="150">
        <f t="shared" si="90"/>
        <v>0</v>
      </c>
      <c r="K309" s="152"/>
      <c r="L309" s="28"/>
      <c r="M309" s="153" t="s">
        <v>1</v>
      </c>
      <c r="N309" s="154" t="s">
        <v>37</v>
      </c>
      <c r="P309" s="155">
        <f t="shared" si="91"/>
        <v>0</v>
      </c>
      <c r="Q309" s="155">
        <v>4.3099999999999996E-3</v>
      </c>
      <c r="R309" s="155">
        <f t="shared" si="92"/>
        <v>0.19524299999999997</v>
      </c>
      <c r="S309" s="155">
        <v>0</v>
      </c>
      <c r="T309" s="156">
        <f t="shared" si="93"/>
        <v>0</v>
      </c>
      <c r="AR309" s="157" t="s">
        <v>123</v>
      </c>
      <c r="AT309" s="157" t="s">
        <v>174</v>
      </c>
      <c r="AU309" s="157" t="s">
        <v>178</v>
      </c>
      <c r="AY309" s="13" t="s">
        <v>172</v>
      </c>
      <c r="BE309" s="158">
        <f t="shared" si="94"/>
        <v>0</v>
      </c>
      <c r="BF309" s="158">
        <f t="shared" si="95"/>
        <v>0</v>
      </c>
      <c r="BG309" s="158">
        <f t="shared" si="96"/>
        <v>0</v>
      </c>
      <c r="BH309" s="158">
        <f t="shared" si="97"/>
        <v>0</v>
      </c>
      <c r="BI309" s="158">
        <f t="shared" si="98"/>
        <v>0</v>
      </c>
      <c r="BJ309" s="13" t="s">
        <v>178</v>
      </c>
      <c r="BK309" s="158">
        <f t="shared" si="99"/>
        <v>0</v>
      </c>
      <c r="BL309" s="13" t="s">
        <v>123</v>
      </c>
      <c r="BM309" s="157" t="s">
        <v>651</v>
      </c>
    </row>
    <row r="310" spans="2:65" s="11" customFormat="1" ht="22.8" customHeight="1" x14ac:dyDescent="0.25">
      <c r="B310" s="133"/>
      <c r="D310" s="134" t="s">
        <v>70</v>
      </c>
      <c r="E310" s="143"/>
      <c r="F310" s="143" t="s">
        <v>626</v>
      </c>
      <c r="I310" s="136"/>
      <c r="J310" s="144">
        <f>BK310</f>
        <v>0</v>
      </c>
      <c r="L310" s="133"/>
      <c r="M310" s="138"/>
      <c r="P310" s="139">
        <f>SUM(P311:P313)</f>
        <v>0</v>
      </c>
      <c r="R310" s="139">
        <f>SUM(R311:R313)</f>
        <v>0.15976399999999999</v>
      </c>
      <c r="T310" s="140">
        <f>SUM(T311:T313)</f>
        <v>0</v>
      </c>
      <c r="AR310" s="134" t="s">
        <v>178</v>
      </c>
      <c r="AT310" s="141" t="s">
        <v>70</v>
      </c>
      <c r="AU310" s="141" t="s">
        <v>79</v>
      </c>
      <c r="AY310" s="134" t="s">
        <v>172</v>
      </c>
      <c r="BK310" s="142">
        <f>SUM(BK311:BK313)</f>
        <v>0</v>
      </c>
    </row>
    <row r="311" spans="2:65" s="1" customFormat="1" ht="16.5" customHeight="1" x14ac:dyDescent="0.2">
      <c r="B311" s="145"/>
      <c r="C311" s="146" t="s">
        <v>652</v>
      </c>
      <c r="D311" s="146" t="s">
        <v>174</v>
      </c>
      <c r="E311" s="147"/>
      <c r="F311" s="148" t="s">
        <v>653</v>
      </c>
      <c r="G311" s="149" t="s">
        <v>207</v>
      </c>
      <c r="H311" s="150">
        <v>759.18</v>
      </c>
      <c r="I311" s="151"/>
      <c r="J311" s="150">
        <f>ROUND(I311*H311,2)</f>
        <v>0</v>
      </c>
      <c r="K311" s="152"/>
      <c r="L311" s="28"/>
      <c r="M311" s="153" t="s">
        <v>1</v>
      </c>
      <c r="N311" s="154" t="s">
        <v>37</v>
      </c>
      <c r="P311" s="155">
        <f>O311*H311</f>
        <v>0</v>
      </c>
      <c r="Q311" s="155">
        <v>2.0000000000000001E-4</v>
      </c>
      <c r="R311" s="155">
        <f>Q311*H311</f>
        <v>0.151836</v>
      </c>
      <c r="S311" s="155">
        <v>0</v>
      </c>
      <c r="T311" s="156">
        <f>S311*H311</f>
        <v>0</v>
      </c>
      <c r="AR311" s="157" t="s">
        <v>123</v>
      </c>
      <c r="AT311" s="157" t="s">
        <v>174</v>
      </c>
      <c r="AU311" s="157" t="s">
        <v>178</v>
      </c>
      <c r="AY311" s="13" t="s">
        <v>172</v>
      </c>
      <c r="BE311" s="158">
        <f>IF(N311="základná",J311,0)</f>
        <v>0</v>
      </c>
      <c r="BF311" s="158">
        <f>IF(N311="znížená",J311,0)</f>
        <v>0</v>
      </c>
      <c r="BG311" s="158">
        <f>IF(N311="zákl. prenesená",J311,0)</f>
        <v>0</v>
      </c>
      <c r="BH311" s="158">
        <f>IF(N311="zníž. prenesená",J311,0)</f>
        <v>0</v>
      </c>
      <c r="BI311" s="158">
        <f>IF(N311="nulová",J311,0)</f>
        <v>0</v>
      </c>
      <c r="BJ311" s="13" t="s">
        <v>178</v>
      </c>
      <c r="BK311" s="158">
        <f>ROUND(I311*H311,2)</f>
        <v>0</v>
      </c>
      <c r="BL311" s="13" t="s">
        <v>123</v>
      </c>
      <c r="BM311" s="157" t="s">
        <v>654</v>
      </c>
    </row>
    <row r="312" spans="2:65" s="1" customFormat="1" ht="24" customHeight="1" x14ac:dyDescent="0.2">
      <c r="B312" s="145"/>
      <c r="C312" s="159" t="s">
        <v>655</v>
      </c>
      <c r="D312" s="159" t="s">
        <v>244</v>
      </c>
      <c r="E312" s="160"/>
      <c r="F312" s="161" t="s">
        <v>656</v>
      </c>
      <c r="G312" s="162" t="s">
        <v>257</v>
      </c>
      <c r="H312" s="163">
        <v>39.64</v>
      </c>
      <c r="I312" s="164"/>
      <c r="J312" s="163">
        <f>ROUND(I312*H312,2)</f>
        <v>0</v>
      </c>
      <c r="K312" s="165"/>
      <c r="L312" s="166"/>
      <c r="M312" s="167" t="s">
        <v>1</v>
      </c>
      <c r="N312" s="168" t="s">
        <v>37</v>
      </c>
      <c r="P312" s="155">
        <f>O312*H312</f>
        <v>0</v>
      </c>
      <c r="Q312" s="155">
        <v>2.0000000000000001E-4</v>
      </c>
      <c r="R312" s="155">
        <f>Q312*H312</f>
        <v>7.928000000000001E-3</v>
      </c>
      <c r="S312" s="155">
        <v>0</v>
      </c>
      <c r="T312" s="156">
        <f>S312*H312</f>
        <v>0</v>
      </c>
      <c r="AR312" s="157" t="s">
        <v>265</v>
      </c>
      <c r="AT312" s="157" t="s">
        <v>244</v>
      </c>
      <c r="AU312" s="157" t="s">
        <v>178</v>
      </c>
      <c r="AY312" s="13" t="s">
        <v>172</v>
      </c>
      <c r="BE312" s="158">
        <f>IF(N312="základná",J312,0)</f>
        <v>0</v>
      </c>
      <c r="BF312" s="158">
        <f>IF(N312="znížená",J312,0)</f>
        <v>0</v>
      </c>
      <c r="BG312" s="158">
        <f>IF(N312="zákl. prenesená",J312,0)</f>
        <v>0</v>
      </c>
      <c r="BH312" s="158">
        <f>IF(N312="zníž. prenesená",J312,0)</f>
        <v>0</v>
      </c>
      <c r="BI312" s="158">
        <f>IF(N312="nulová",J312,0)</f>
        <v>0</v>
      </c>
      <c r="BJ312" s="13" t="s">
        <v>178</v>
      </c>
      <c r="BK312" s="158">
        <f>ROUND(I312*H312,2)</f>
        <v>0</v>
      </c>
      <c r="BL312" s="13" t="s">
        <v>123</v>
      </c>
      <c r="BM312" s="157" t="s">
        <v>657</v>
      </c>
    </row>
    <row r="313" spans="2:65" s="1" customFormat="1" ht="24" customHeight="1" x14ac:dyDescent="0.2">
      <c r="B313" s="145"/>
      <c r="C313" s="146" t="s">
        <v>658</v>
      </c>
      <c r="D313" s="146" t="s">
        <v>174</v>
      </c>
      <c r="E313" s="147"/>
      <c r="F313" s="148" t="s">
        <v>659</v>
      </c>
      <c r="G313" s="149" t="s">
        <v>238</v>
      </c>
      <c r="H313" s="150">
        <v>0.16</v>
      </c>
      <c r="I313" s="151"/>
      <c r="J313" s="150">
        <f>ROUND(I313*H313,2)</f>
        <v>0</v>
      </c>
      <c r="K313" s="152"/>
      <c r="L313" s="28"/>
      <c r="M313" s="153" t="s">
        <v>1</v>
      </c>
      <c r="N313" s="154" t="s">
        <v>37</v>
      </c>
      <c r="P313" s="155">
        <f>O313*H313</f>
        <v>0</v>
      </c>
      <c r="Q313" s="155">
        <v>0</v>
      </c>
      <c r="R313" s="155">
        <f>Q313*H313</f>
        <v>0</v>
      </c>
      <c r="S313" s="155">
        <v>0</v>
      </c>
      <c r="T313" s="156">
        <f>S313*H313</f>
        <v>0</v>
      </c>
      <c r="AR313" s="157" t="s">
        <v>123</v>
      </c>
      <c r="AT313" s="157" t="s">
        <v>174</v>
      </c>
      <c r="AU313" s="157" t="s">
        <v>178</v>
      </c>
      <c r="AY313" s="13" t="s">
        <v>172</v>
      </c>
      <c r="BE313" s="158">
        <f>IF(N313="základná",J313,0)</f>
        <v>0</v>
      </c>
      <c r="BF313" s="158">
        <f>IF(N313="znížená",J313,0)</f>
        <v>0</v>
      </c>
      <c r="BG313" s="158">
        <f>IF(N313="zákl. prenesená",J313,0)</f>
        <v>0</v>
      </c>
      <c r="BH313" s="158">
        <f>IF(N313="zníž. prenesená",J313,0)</f>
        <v>0</v>
      </c>
      <c r="BI313" s="158">
        <f>IF(N313="nulová",J313,0)</f>
        <v>0</v>
      </c>
      <c r="BJ313" s="13" t="s">
        <v>178</v>
      </c>
      <c r="BK313" s="158">
        <f>ROUND(I313*H313,2)</f>
        <v>0</v>
      </c>
      <c r="BL313" s="13" t="s">
        <v>123</v>
      </c>
      <c r="BM313" s="157" t="s">
        <v>660</v>
      </c>
    </row>
    <row r="314" spans="2:65" s="11" customFormat="1" ht="22.8" customHeight="1" x14ac:dyDescent="0.25">
      <c r="B314" s="133"/>
      <c r="D314" s="134" t="s">
        <v>70</v>
      </c>
      <c r="E314" s="143"/>
      <c r="F314" s="143" t="s">
        <v>661</v>
      </c>
      <c r="I314" s="136"/>
      <c r="J314" s="144">
        <f>BK314</f>
        <v>0</v>
      </c>
      <c r="L314" s="133"/>
      <c r="M314" s="138"/>
      <c r="P314" s="139">
        <f>SUM(P315:P351)</f>
        <v>0</v>
      </c>
      <c r="R314" s="139">
        <f>SUM(R315:R351)</f>
        <v>3.5104647000000009</v>
      </c>
      <c r="T314" s="140">
        <f>SUM(T315:T351)</f>
        <v>0</v>
      </c>
      <c r="AR314" s="134" t="s">
        <v>178</v>
      </c>
      <c r="AT314" s="141" t="s">
        <v>70</v>
      </c>
      <c r="AU314" s="141" t="s">
        <v>79</v>
      </c>
      <c r="AY314" s="134" t="s">
        <v>172</v>
      </c>
      <c r="BK314" s="142">
        <f>SUM(BK315:BK351)</f>
        <v>0</v>
      </c>
    </row>
    <row r="315" spans="2:65" s="1" customFormat="1" ht="24" customHeight="1" x14ac:dyDescent="0.2">
      <c r="B315" s="145"/>
      <c r="C315" s="146" t="s">
        <v>662</v>
      </c>
      <c r="D315" s="146" t="s">
        <v>174</v>
      </c>
      <c r="E315" s="147"/>
      <c r="F315" s="148" t="s">
        <v>663</v>
      </c>
      <c r="G315" s="149" t="s">
        <v>395</v>
      </c>
      <c r="H315" s="150">
        <v>263.67</v>
      </c>
      <c r="I315" s="151"/>
      <c r="J315" s="150">
        <f t="shared" ref="J315:J351" si="100">ROUND(I315*H315,2)</f>
        <v>0</v>
      </c>
      <c r="K315" s="152"/>
      <c r="L315" s="28"/>
      <c r="M315" s="153" t="s">
        <v>1</v>
      </c>
      <c r="N315" s="154" t="s">
        <v>37</v>
      </c>
      <c r="P315" s="155">
        <f t="shared" ref="P315:P351" si="101">O315*H315</f>
        <v>0</v>
      </c>
      <c r="Q315" s="155">
        <v>2.1000000000000001E-4</v>
      </c>
      <c r="R315" s="155">
        <f t="shared" ref="R315:R351" si="102">Q315*H315</f>
        <v>5.5370700000000009E-2</v>
      </c>
      <c r="S315" s="155">
        <v>0</v>
      </c>
      <c r="T315" s="156">
        <f t="shared" ref="T315:T351" si="103">S315*H315</f>
        <v>0</v>
      </c>
      <c r="AR315" s="157" t="s">
        <v>123</v>
      </c>
      <c r="AT315" s="157" t="s">
        <v>174</v>
      </c>
      <c r="AU315" s="157" t="s">
        <v>178</v>
      </c>
      <c r="AY315" s="13" t="s">
        <v>172</v>
      </c>
      <c r="BE315" s="158">
        <f t="shared" ref="BE315:BE351" si="104">IF(N315="základná",J315,0)</f>
        <v>0</v>
      </c>
      <c r="BF315" s="158">
        <f t="shared" ref="BF315:BF351" si="105">IF(N315="znížená",J315,0)</f>
        <v>0</v>
      </c>
      <c r="BG315" s="158">
        <f t="shared" ref="BG315:BG351" si="106">IF(N315="zákl. prenesená",J315,0)</f>
        <v>0</v>
      </c>
      <c r="BH315" s="158">
        <f t="shared" ref="BH315:BH351" si="107">IF(N315="zníž. prenesená",J315,0)</f>
        <v>0</v>
      </c>
      <c r="BI315" s="158">
        <f t="shared" ref="BI315:BI351" si="108">IF(N315="nulová",J315,0)</f>
        <v>0</v>
      </c>
      <c r="BJ315" s="13" t="s">
        <v>178</v>
      </c>
      <c r="BK315" s="158">
        <f t="shared" ref="BK315:BK351" si="109">ROUND(I315*H315,2)</f>
        <v>0</v>
      </c>
      <c r="BL315" s="13" t="s">
        <v>123</v>
      </c>
      <c r="BM315" s="157" t="s">
        <v>664</v>
      </c>
    </row>
    <row r="316" spans="2:65" s="1" customFormat="1" ht="24" customHeight="1" x14ac:dyDescent="0.2">
      <c r="B316" s="145"/>
      <c r="C316" s="159" t="s">
        <v>665</v>
      </c>
      <c r="D316" s="159" t="s">
        <v>244</v>
      </c>
      <c r="E316" s="160"/>
      <c r="F316" s="161" t="s">
        <v>666</v>
      </c>
      <c r="G316" s="162" t="s">
        <v>395</v>
      </c>
      <c r="H316" s="163">
        <v>263.67</v>
      </c>
      <c r="I316" s="164"/>
      <c r="J316" s="163">
        <f t="shared" si="100"/>
        <v>0</v>
      </c>
      <c r="K316" s="165"/>
      <c r="L316" s="166"/>
      <c r="M316" s="167" t="s">
        <v>1</v>
      </c>
      <c r="N316" s="168" t="s">
        <v>37</v>
      </c>
      <c r="P316" s="155">
        <f t="shared" si="101"/>
        <v>0</v>
      </c>
      <c r="Q316" s="155">
        <v>1E-4</v>
      </c>
      <c r="R316" s="155">
        <f t="shared" si="102"/>
        <v>2.6367000000000002E-2</v>
      </c>
      <c r="S316" s="155">
        <v>0</v>
      </c>
      <c r="T316" s="156">
        <f t="shared" si="103"/>
        <v>0</v>
      </c>
      <c r="AR316" s="157" t="s">
        <v>265</v>
      </c>
      <c r="AT316" s="157" t="s">
        <v>244</v>
      </c>
      <c r="AU316" s="157" t="s">
        <v>178</v>
      </c>
      <c r="AY316" s="13" t="s">
        <v>172</v>
      </c>
      <c r="BE316" s="158">
        <f t="shared" si="104"/>
        <v>0</v>
      </c>
      <c r="BF316" s="158">
        <f t="shared" si="105"/>
        <v>0</v>
      </c>
      <c r="BG316" s="158">
        <f t="shared" si="106"/>
        <v>0</v>
      </c>
      <c r="BH316" s="158">
        <f t="shared" si="107"/>
        <v>0</v>
      </c>
      <c r="BI316" s="158">
        <f t="shared" si="108"/>
        <v>0</v>
      </c>
      <c r="BJ316" s="13" t="s">
        <v>178</v>
      </c>
      <c r="BK316" s="158">
        <f t="shared" si="109"/>
        <v>0</v>
      </c>
      <c r="BL316" s="13" t="s">
        <v>123</v>
      </c>
      <c r="BM316" s="157" t="s">
        <v>667</v>
      </c>
    </row>
    <row r="317" spans="2:65" s="1" customFormat="1" ht="16.5" customHeight="1" x14ac:dyDescent="0.2">
      <c r="B317" s="145"/>
      <c r="C317" s="159" t="s">
        <v>668</v>
      </c>
      <c r="D317" s="159" t="s">
        <v>244</v>
      </c>
      <c r="E317" s="160"/>
      <c r="F317" s="161" t="s">
        <v>669</v>
      </c>
      <c r="G317" s="162" t="s">
        <v>395</v>
      </c>
      <c r="H317" s="163">
        <v>263.67</v>
      </c>
      <c r="I317" s="164"/>
      <c r="J317" s="163">
        <f t="shared" si="100"/>
        <v>0</v>
      </c>
      <c r="K317" s="165"/>
      <c r="L317" s="166"/>
      <c r="M317" s="167" t="s">
        <v>1</v>
      </c>
      <c r="N317" s="168" t="s">
        <v>37</v>
      </c>
      <c r="P317" s="155">
        <f t="shared" si="101"/>
        <v>0</v>
      </c>
      <c r="Q317" s="155">
        <v>1E-4</v>
      </c>
      <c r="R317" s="155">
        <f t="shared" si="102"/>
        <v>2.6367000000000002E-2</v>
      </c>
      <c r="S317" s="155">
        <v>0</v>
      </c>
      <c r="T317" s="156">
        <f t="shared" si="103"/>
        <v>0</v>
      </c>
      <c r="AR317" s="157" t="s">
        <v>265</v>
      </c>
      <c r="AT317" s="157" t="s">
        <v>244</v>
      </c>
      <c r="AU317" s="157" t="s">
        <v>178</v>
      </c>
      <c r="AY317" s="13" t="s">
        <v>172</v>
      </c>
      <c r="BE317" s="158">
        <f t="shared" si="104"/>
        <v>0</v>
      </c>
      <c r="BF317" s="158">
        <f t="shared" si="105"/>
        <v>0</v>
      </c>
      <c r="BG317" s="158">
        <f t="shared" si="106"/>
        <v>0</v>
      </c>
      <c r="BH317" s="158">
        <f t="shared" si="107"/>
        <v>0</v>
      </c>
      <c r="BI317" s="158">
        <f t="shared" si="108"/>
        <v>0</v>
      </c>
      <c r="BJ317" s="13" t="s">
        <v>178</v>
      </c>
      <c r="BK317" s="158">
        <f t="shared" si="109"/>
        <v>0</v>
      </c>
      <c r="BL317" s="13" t="s">
        <v>123</v>
      </c>
      <c r="BM317" s="157" t="s">
        <v>670</v>
      </c>
    </row>
    <row r="318" spans="2:65" s="1" customFormat="1" ht="16.5" customHeight="1" x14ac:dyDescent="0.2">
      <c r="B318" s="145"/>
      <c r="C318" s="159" t="s">
        <v>671</v>
      </c>
      <c r="D318" s="159" t="s">
        <v>244</v>
      </c>
      <c r="E318" s="160"/>
      <c r="F318" s="161" t="s">
        <v>672</v>
      </c>
      <c r="G318" s="162" t="s">
        <v>257</v>
      </c>
      <c r="H318" s="163">
        <v>1</v>
      </c>
      <c r="I318" s="164"/>
      <c r="J318" s="163">
        <f t="shared" si="100"/>
        <v>0</v>
      </c>
      <c r="K318" s="165"/>
      <c r="L318" s="166"/>
      <c r="M318" s="167" t="s">
        <v>1</v>
      </c>
      <c r="N318" s="168" t="s">
        <v>37</v>
      </c>
      <c r="P318" s="155">
        <f t="shared" si="101"/>
        <v>0</v>
      </c>
      <c r="Q318" s="155">
        <v>4.5999999999999999E-2</v>
      </c>
      <c r="R318" s="155">
        <f t="shared" si="102"/>
        <v>4.5999999999999999E-2</v>
      </c>
      <c r="S318" s="155">
        <v>0</v>
      </c>
      <c r="T318" s="156">
        <f t="shared" si="103"/>
        <v>0</v>
      </c>
      <c r="AR318" s="157" t="s">
        <v>265</v>
      </c>
      <c r="AT318" s="157" t="s">
        <v>244</v>
      </c>
      <c r="AU318" s="157" t="s">
        <v>178</v>
      </c>
      <c r="AY318" s="13" t="s">
        <v>172</v>
      </c>
      <c r="BE318" s="158">
        <f t="shared" si="104"/>
        <v>0</v>
      </c>
      <c r="BF318" s="158">
        <f t="shared" si="105"/>
        <v>0</v>
      </c>
      <c r="BG318" s="158">
        <f t="shared" si="106"/>
        <v>0</v>
      </c>
      <c r="BH318" s="158">
        <f t="shared" si="107"/>
        <v>0</v>
      </c>
      <c r="BI318" s="158">
        <f t="shared" si="108"/>
        <v>0</v>
      </c>
      <c r="BJ318" s="13" t="s">
        <v>178</v>
      </c>
      <c r="BK318" s="158">
        <f t="shared" si="109"/>
        <v>0</v>
      </c>
      <c r="BL318" s="13" t="s">
        <v>123</v>
      </c>
      <c r="BM318" s="157" t="s">
        <v>673</v>
      </c>
    </row>
    <row r="319" spans="2:65" s="1" customFormat="1" ht="16.5" customHeight="1" x14ac:dyDescent="0.2">
      <c r="B319" s="145"/>
      <c r="C319" s="159" t="s">
        <v>674</v>
      </c>
      <c r="D319" s="159" t="s">
        <v>244</v>
      </c>
      <c r="E319" s="160"/>
      <c r="F319" s="161" t="s">
        <v>675</v>
      </c>
      <c r="G319" s="162" t="s">
        <v>257</v>
      </c>
      <c r="H319" s="163">
        <v>1</v>
      </c>
      <c r="I319" s="164"/>
      <c r="J319" s="163">
        <f t="shared" si="100"/>
        <v>0</v>
      </c>
      <c r="K319" s="165"/>
      <c r="L319" s="166"/>
      <c r="M319" s="167" t="s">
        <v>1</v>
      </c>
      <c r="N319" s="168" t="s">
        <v>37</v>
      </c>
      <c r="P319" s="155">
        <f t="shared" si="101"/>
        <v>0</v>
      </c>
      <c r="Q319" s="155">
        <v>4.5999999999999999E-2</v>
      </c>
      <c r="R319" s="155">
        <f t="shared" si="102"/>
        <v>4.5999999999999999E-2</v>
      </c>
      <c r="S319" s="155">
        <v>0</v>
      </c>
      <c r="T319" s="156">
        <f t="shared" si="103"/>
        <v>0</v>
      </c>
      <c r="AR319" s="157" t="s">
        <v>265</v>
      </c>
      <c r="AT319" s="157" t="s">
        <v>244</v>
      </c>
      <c r="AU319" s="157" t="s">
        <v>178</v>
      </c>
      <c r="AY319" s="13" t="s">
        <v>172</v>
      </c>
      <c r="BE319" s="158">
        <f t="shared" si="104"/>
        <v>0</v>
      </c>
      <c r="BF319" s="158">
        <f t="shared" si="105"/>
        <v>0</v>
      </c>
      <c r="BG319" s="158">
        <f t="shared" si="106"/>
        <v>0</v>
      </c>
      <c r="BH319" s="158">
        <f t="shared" si="107"/>
        <v>0</v>
      </c>
      <c r="BI319" s="158">
        <f t="shared" si="108"/>
        <v>0</v>
      </c>
      <c r="BJ319" s="13" t="s">
        <v>178</v>
      </c>
      <c r="BK319" s="158">
        <f t="shared" si="109"/>
        <v>0</v>
      </c>
      <c r="BL319" s="13" t="s">
        <v>123</v>
      </c>
      <c r="BM319" s="157" t="s">
        <v>676</v>
      </c>
    </row>
    <row r="320" spans="2:65" s="1" customFormat="1" ht="16.5" customHeight="1" x14ac:dyDescent="0.2">
      <c r="B320" s="145"/>
      <c r="C320" s="159" t="s">
        <v>677</v>
      </c>
      <c r="D320" s="159" t="s">
        <v>244</v>
      </c>
      <c r="E320" s="160"/>
      <c r="F320" s="161" t="s">
        <v>678</v>
      </c>
      <c r="G320" s="162" t="s">
        <v>257</v>
      </c>
      <c r="H320" s="163">
        <v>2</v>
      </c>
      <c r="I320" s="164"/>
      <c r="J320" s="163">
        <f t="shared" si="100"/>
        <v>0</v>
      </c>
      <c r="K320" s="165"/>
      <c r="L320" s="166"/>
      <c r="M320" s="167" t="s">
        <v>1</v>
      </c>
      <c r="N320" s="168" t="s">
        <v>37</v>
      </c>
      <c r="P320" s="155">
        <f t="shared" si="101"/>
        <v>0</v>
      </c>
      <c r="Q320" s="155">
        <v>4.5999999999999999E-2</v>
      </c>
      <c r="R320" s="155">
        <f t="shared" si="102"/>
        <v>9.1999999999999998E-2</v>
      </c>
      <c r="S320" s="155">
        <v>0</v>
      </c>
      <c r="T320" s="156">
        <f t="shared" si="103"/>
        <v>0</v>
      </c>
      <c r="AR320" s="157" t="s">
        <v>265</v>
      </c>
      <c r="AT320" s="157" t="s">
        <v>244</v>
      </c>
      <c r="AU320" s="157" t="s">
        <v>178</v>
      </c>
      <c r="AY320" s="13" t="s">
        <v>172</v>
      </c>
      <c r="BE320" s="158">
        <f t="shared" si="104"/>
        <v>0</v>
      </c>
      <c r="BF320" s="158">
        <f t="shared" si="105"/>
        <v>0</v>
      </c>
      <c r="BG320" s="158">
        <f t="shared" si="106"/>
        <v>0</v>
      </c>
      <c r="BH320" s="158">
        <f t="shared" si="107"/>
        <v>0</v>
      </c>
      <c r="BI320" s="158">
        <f t="shared" si="108"/>
        <v>0</v>
      </c>
      <c r="BJ320" s="13" t="s">
        <v>178</v>
      </c>
      <c r="BK320" s="158">
        <f t="shared" si="109"/>
        <v>0</v>
      </c>
      <c r="BL320" s="13" t="s">
        <v>123</v>
      </c>
      <c r="BM320" s="157" t="s">
        <v>679</v>
      </c>
    </row>
    <row r="321" spans="2:65" s="1" customFormat="1" ht="16.5" customHeight="1" x14ac:dyDescent="0.2">
      <c r="B321" s="145"/>
      <c r="C321" s="159" t="s">
        <v>680</v>
      </c>
      <c r="D321" s="159" t="s">
        <v>244</v>
      </c>
      <c r="E321" s="160"/>
      <c r="F321" s="161" t="s">
        <v>681</v>
      </c>
      <c r="G321" s="162" t="s">
        <v>257</v>
      </c>
      <c r="H321" s="163">
        <v>11</v>
      </c>
      <c r="I321" s="164"/>
      <c r="J321" s="163">
        <f t="shared" si="100"/>
        <v>0</v>
      </c>
      <c r="K321" s="165"/>
      <c r="L321" s="166"/>
      <c r="M321" s="167" t="s">
        <v>1</v>
      </c>
      <c r="N321" s="168" t="s">
        <v>37</v>
      </c>
      <c r="P321" s="155">
        <f t="shared" si="101"/>
        <v>0</v>
      </c>
      <c r="Q321" s="155">
        <v>4.5999999999999999E-2</v>
      </c>
      <c r="R321" s="155">
        <f t="shared" si="102"/>
        <v>0.50600000000000001</v>
      </c>
      <c r="S321" s="155">
        <v>0</v>
      </c>
      <c r="T321" s="156">
        <f t="shared" si="103"/>
        <v>0</v>
      </c>
      <c r="AR321" s="157" t="s">
        <v>265</v>
      </c>
      <c r="AT321" s="157" t="s">
        <v>244</v>
      </c>
      <c r="AU321" s="157" t="s">
        <v>178</v>
      </c>
      <c r="AY321" s="13" t="s">
        <v>172</v>
      </c>
      <c r="BE321" s="158">
        <f t="shared" si="104"/>
        <v>0</v>
      </c>
      <c r="BF321" s="158">
        <f t="shared" si="105"/>
        <v>0</v>
      </c>
      <c r="BG321" s="158">
        <f t="shared" si="106"/>
        <v>0</v>
      </c>
      <c r="BH321" s="158">
        <f t="shared" si="107"/>
        <v>0</v>
      </c>
      <c r="BI321" s="158">
        <f t="shared" si="108"/>
        <v>0</v>
      </c>
      <c r="BJ321" s="13" t="s">
        <v>178</v>
      </c>
      <c r="BK321" s="158">
        <f t="shared" si="109"/>
        <v>0</v>
      </c>
      <c r="BL321" s="13" t="s">
        <v>123</v>
      </c>
      <c r="BM321" s="157" t="s">
        <v>682</v>
      </c>
    </row>
    <row r="322" spans="2:65" s="1" customFormat="1" ht="16.5" customHeight="1" x14ac:dyDescent="0.2">
      <c r="B322" s="145"/>
      <c r="C322" s="159" t="s">
        <v>683</v>
      </c>
      <c r="D322" s="159" t="s">
        <v>244</v>
      </c>
      <c r="E322" s="160"/>
      <c r="F322" s="161" t="s">
        <v>684</v>
      </c>
      <c r="G322" s="162" t="s">
        <v>257</v>
      </c>
      <c r="H322" s="163">
        <v>2</v>
      </c>
      <c r="I322" s="164"/>
      <c r="J322" s="163">
        <f t="shared" si="100"/>
        <v>0</v>
      </c>
      <c r="K322" s="165"/>
      <c r="L322" s="166"/>
      <c r="M322" s="167" t="s">
        <v>1</v>
      </c>
      <c r="N322" s="168" t="s">
        <v>37</v>
      </c>
      <c r="P322" s="155">
        <f t="shared" si="101"/>
        <v>0</v>
      </c>
      <c r="Q322" s="155">
        <v>4.5999999999999999E-2</v>
      </c>
      <c r="R322" s="155">
        <f t="shared" si="102"/>
        <v>9.1999999999999998E-2</v>
      </c>
      <c r="S322" s="155">
        <v>0</v>
      </c>
      <c r="T322" s="156">
        <f t="shared" si="103"/>
        <v>0</v>
      </c>
      <c r="AR322" s="157" t="s">
        <v>265</v>
      </c>
      <c r="AT322" s="157" t="s">
        <v>244</v>
      </c>
      <c r="AU322" s="157" t="s">
        <v>178</v>
      </c>
      <c r="AY322" s="13" t="s">
        <v>172</v>
      </c>
      <c r="BE322" s="158">
        <f t="shared" si="104"/>
        <v>0</v>
      </c>
      <c r="BF322" s="158">
        <f t="shared" si="105"/>
        <v>0</v>
      </c>
      <c r="BG322" s="158">
        <f t="shared" si="106"/>
        <v>0</v>
      </c>
      <c r="BH322" s="158">
        <f t="shared" si="107"/>
        <v>0</v>
      </c>
      <c r="BI322" s="158">
        <f t="shared" si="108"/>
        <v>0</v>
      </c>
      <c r="BJ322" s="13" t="s">
        <v>178</v>
      </c>
      <c r="BK322" s="158">
        <f t="shared" si="109"/>
        <v>0</v>
      </c>
      <c r="BL322" s="13" t="s">
        <v>123</v>
      </c>
      <c r="BM322" s="157" t="s">
        <v>685</v>
      </c>
    </row>
    <row r="323" spans="2:65" s="1" customFormat="1" ht="16.5" customHeight="1" x14ac:dyDescent="0.2">
      <c r="B323" s="145"/>
      <c r="C323" s="159" t="s">
        <v>686</v>
      </c>
      <c r="D323" s="159" t="s">
        <v>244</v>
      </c>
      <c r="E323" s="160"/>
      <c r="F323" s="161" t="s">
        <v>687</v>
      </c>
      <c r="G323" s="162" t="s">
        <v>257</v>
      </c>
      <c r="H323" s="163">
        <v>1</v>
      </c>
      <c r="I323" s="164"/>
      <c r="J323" s="163">
        <f t="shared" si="100"/>
        <v>0</v>
      </c>
      <c r="K323" s="165"/>
      <c r="L323" s="166"/>
      <c r="M323" s="167" t="s">
        <v>1</v>
      </c>
      <c r="N323" s="168" t="s">
        <v>37</v>
      </c>
      <c r="P323" s="155">
        <f t="shared" si="101"/>
        <v>0</v>
      </c>
      <c r="Q323" s="155">
        <v>4.5999999999999999E-2</v>
      </c>
      <c r="R323" s="155">
        <f t="shared" si="102"/>
        <v>4.5999999999999999E-2</v>
      </c>
      <c r="S323" s="155">
        <v>0</v>
      </c>
      <c r="T323" s="156">
        <f t="shared" si="103"/>
        <v>0</v>
      </c>
      <c r="AR323" s="157" t="s">
        <v>265</v>
      </c>
      <c r="AT323" s="157" t="s">
        <v>244</v>
      </c>
      <c r="AU323" s="157" t="s">
        <v>178</v>
      </c>
      <c r="AY323" s="13" t="s">
        <v>172</v>
      </c>
      <c r="BE323" s="158">
        <f t="shared" si="104"/>
        <v>0</v>
      </c>
      <c r="BF323" s="158">
        <f t="shared" si="105"/>
        <v>0</v>
      </c>
      <c r="BG323" s="158">
        <f t="shared" si="106"/>
        <v>0</v>
      </c>
      <c r="BH323" s="158">
        <f t="shared" si="107"/>
        <v>0</v>
      </c>
      <c r="BI323" s="158">
        <f t="shared" si="108"/>
        <v>0</v>
      </c>
      <c r="BJ323" s="13" t="s">
        <v>178</v>
      </c>
      <c r="BK323" s="158">
        <f t="shared" si="109"/>
        <v>0</v>
      </c>
      <c r="BL323" s="13" t="s">
        <v>123</v>
      </c>
      <c r="BM323" s="157" t="s">
        <v>688</v>
      </c>
    </row>
    <row r="324" spans="2:65" s="1" customFormat="1" ht="16.5" customHeight="1" x14ac:dyDescent="0.2">
      <c r="B324" s="145"/>
      <c r="C324" s="159" t="s">
        <v>689</v>
      </c>
      <c r="D324" s="159" t="s">
        <v>244</v>
      </c>
      <c r="E324" s="160"/>
      <c r="F324" s="161" t="s">
        <v>690</v>
      </c>
      <c r="G324" s="162" t="s">
        <v>257</v>
      </c>
      <c r="H324" s="163">
        <v>2</v>
      </c>
      <c r="I324" s="164"/>
      <c r="J324" s="163">
        <f t="shared" si="100"/>
        <v>0</v>
      </c>
      <c r="K324" s="165"/>
      <c r="L324" s="166"/>
      <c r="M324" s="167" t="s">
        <v>1</v>
      </c>
      <c r="N324" s="168" t="s">
        <v>37</v>
      </c>
      <c r="P324" s="155">
        <f t="shared" si="101"/>
        <v>0</v>
      </c>
      <c r="Q324" s="155">
        <v>4.5999999999999999E-2</v>
      </c>
      <c r="R324" s="155">
        <f t="shared" si="102"/>
        <v>9.1999999999999998E-2</v>
      </c>
      <c r="S324" s="155">
        <v>0</v>
      </c>
      <c r="T324" s="156">
        <f t="shared" si="103"/>
        <v>0</v>
      </c>
      <c r="AR324" s="157" t="s">
        <v>265</v>
      </c>
      <c r="AT324" s="157" t="s">
        <v>244</v>
      </c>
      <c r="AU324" s="157" t="s">
        <v>178</v>
      </c>
      <c r="AY324" s="13" t="s">
        <v>172</v>
      </c>
      <c r="BE324" s="158">
        <f t="shared" si="104"/>
        <v>0</v>
      </c>
      <c r="BF324" s="158">
        <f t="shared" si="105"/>
        <v>0</v>
      </c>
      <c r="BG324" s="158">
        <f t="shared" si="106"/>
        <v>0</v>
      </c>
      <c r="BH324" s="158">
        <f t="shared" si="107"/>
        <v>0</v>
      </c>
      <c r="BI324" s="158">
        <f t="shared" si="108"/>
        <v>0</v>
      </c>
      <c r="BJ324" s="13" t="s">
        <v>178</v>
      </c>
      <c r="BK324" s="158">
        <f t="shared" si="109"/>
        <v>0</v>
      </c>
      <c r="BL324" s="13" t="s">
        <v>123</v>
      </c>
      <c r="BM324" s="157" t="s">
        <v>691</v>
      </c>
    </row>
    <row r="325" spans="2:65" s="1" customFormat="1" ht="16.5" customHeight="1" x14ac:dyDescent="0.2">
      <c r="B325" s="145"/>
      <c r="C325" s="159" t="s">
        <v>692</v>
      </c>
      <c r="D325" s="159" t="s">
        <v>244</v>
      </c>
      <c r="E325" s="160"/>
      <c r="F325" s="161" t="s">
        <v>693</v>
      </c>
      <c r="G325" s="162" t="s">
        <v>257</v>
      </c>
      <c r="H325" s="163">
        <v>1</v>
      </c>
      <c r="I325" s="164"/>
      <c r="J325" s="163">
        <f t="shared" si="100"/>
        <v>0</v>
      </c>
      <c r="K325" s="165"/>
      <c r="L325" s="166"/>
      <c r="M325" s="167" t="s">
        <v>1</v>
      </c>
      <c r="N325" s="168" t="s">
        <v>37</v>
      </c>
      <c r="P325" s="155">
        <f t="shared" si="101"/>
        <v>0</v>
      </c>
      <c r="Q325" s="155">
        <v>4.5999999999999999E-2</v>
      </c>
      <c r="R325" s="155">
        <f t="shared" si="102"/>
        <v>4.5999999999999999E-2</v>
      </c>
      <c r="S325" s="155">
        <v>0</v>
      </c>
      <c r="T325" s="156">
        <f t="shared" si="103"/>
        <v>0</v>
      </c>
      <c r="AR325" s="157" t="s">
        <v>265</v>
      </c>
      <c r="AT325" s="157" t="s">
        <v>244</v>
      </c>
      <c r="AU325" s="157" t="s">
        <v>178</v>
      </c>
      <c r="AY325" s="13" t="s">
        <v>172</v>
      </c>
      <c r="BE325" s="158">
        <f t="shared" si="104"/>
        <v>0</v>
      </c>
      <c r="BF325" s="158">
        <f t="shared" si="105"/>
        <v>0</v>
      </c>
      <c r="BG325" s="158">
        <f t="shared" si="106"/>
        <v>0</v>
      </c>
      <c r="BH325" s="158">
        <f t="shared" si="107"/>
        <v>0</v>
      </c>
      <c r="BI325" s="158">
        <f t="shared" si="108"/>
        <v>0</v>
      </c>
      <c r="BJ325" s="13" t="s">
        <v>178</v>
      </c>
      <c r="BK325" s="158">
        <f t="shared" si="109"/>
        <v>0</v>
      </c>
      <c r="BL325" s="13" t="s">
        <v>123</v>
      </c>
      <c r="BM325" s="157" t="s">
        <v>694</v>
      </c>
    </row>
    <row r="326" spans="2:65" s="1" customFormat="1" ht="16.5" customHeight="1" x14ac:dyDescent="0.2">
      <c r="B326" s="145"/>
      <c r="C326" s="159" t="s">
        <v>695</v>
      </c>
      <c r="D326" s="159" t="s">
        <v>244</v>
      </c>
      <c r="E326" s="160"/>
      <c r="F326" s="161" t="s">
        <v>696</v>
      </c>
      <c r="G326" s="162" t="s">
        <v>257</v>
      </c>
      <c r="H326" s="163">
        <v>1</v>
      </c>
      <c r="I326" s="164"/>
      <c r="J326" s="163">
        <f t="shared" si="100"/>
        <v>0</v>
      </c>
      <c r="K326" s="165"/>
      <c r="L326" s="166"/>
      <c r="M326" s="167" t="s">
        <v>1</v>
      </c>
      <c r="N326" s="168" t="s">
        <v>37</v>
      </c>
      <c r="P326" s="155">
        <f t="shared" si="101"/>
        <v>0</v>
      </c>
      <c r="Q326" s="155">
        <v>4.5999999999999999E-2</v>
      </c>
      <c r="R326" s="155">
        <f t="shared" si="102"/>
        <v>4.5999999999999999E-2</v>
      </c>
      <c r="S326" s="155">
        <v>0</v>
      </c>
      <c r="T326" s="156">
        <f t="shared" si="103"/>
        <v>0</v>
      </c>
      <c r="AR326" s="157" t="s">
        <v>265</v>
      </c>
      <c r="AT326" s="157" t="s">
        <v>244</v>
      </c>
      <c r="AU326" s="157" t="s">
        <v>178</v>
      </c>
      <c r="AY326" s="13" t="s">
        <v>172</v>
      </c>
      <c r="BE326" s="158">
        <f t="shared" si="104"/>
        <v>0</v>
      </c>
      <c r="BF326" s="158">
        <f t="shared" si="105"/>
        <v>0</v>
      </c>
      <c r="BG326" s="158">
        <f t="shared" si="106"/>
        <v>0</v>
      </c>
      <c r="BH326" s="158">
        <f t="shared" si="107"/>
        <v>0</v>
      </c>
      <c r="BI326" s="158">
        <f t="shared" si="108"/>
        <v>0</v>
      </c>
      <c r="BJ326" s="13" t="s">
        <v>178</v>
      </c>
      <c r="BK326" s="158">
        <f t="shared" si="109"/>
        <v>0</v>
      </c>
      <c r="BL326" s="13" t="s">
        <v>123</v>
      </c>
      <c r="BM326" s="157" t="s">
        <v>697</v>
      </c>
    </row>
    <row r="327" spans="2:65" s="1" customFormat="1" ht="16.5" customHeight="1" x14ac:dyDescent="0.2">
      <c r="B327" s="145"/>
      <c r="C327" s="159" t="s">
        <v>698</v>
      </c>
      <c r="D327" s="159" t="s">
        <v>244</v>
      </c>
      <c r="E327" s="160"/>
      <c r="F327" s="161" t="s">
        <v>699</v>
      </c>
      <c r="G327" s="162" t="s">
        <v>257</v>
      </c>
      <c r="H327" s="163">
        <v>1</v>
      </c>
      <c r="I327" s="164"/>
      <c r="J327" s="163">
        <f t="shared" si="100"/>
        <v>0</v>
      </c>
      <c r="K327" s="165"/>
      <c r="L327" s="166"/>
      <c r="M327" s="167" t="s">
        <v>1</v>
      </c>
      <c r="N327" s="168" t="s">
        <v>37</v>
      </c>
      <c r="P327" s="155">
        <f t="shared" si="101"/>
        <v>0</v>
      </c>
      <c r="Q327" s="155">
        <v>4.5999999999999999E-2</v>
      </c>
      <c r="R327" s="155">
        <f t="shared" si="102"/>
        <v>4.5999999999999999E-2</v>
      </c>
      <c r="S327" s="155">
        <v>0</v>
      </c>
      <c r="T327" s="156">
        <f t="shared" si="103"/>
        <v>0</v>
      </c>
      <c r="AR327" s="157" t="s">
        <v>265</v>
      </c>
      <c r="AT327" s="157" t="s">
        <v>244</v>
      </c>
      <c r="AU327" s="157" t="s">
        <v>178</v>
      </c>
      <c r="AY327" s="13" t="s">
        <v>172</v>
      </c>
      <c r="BE327" s="158">
        <f t="shared" si="104"/>
        <v>0</v>
      </c>
      <c r="BF327" s="158">
        <f t="shared" si="105"/>
        <v>0</v>
      </c>
      <c r="BG327" s="158">
        <f t="shared" si="106"/>
        <v>0</v>
      </c>
      <c r="BH327" s="158">
        <f t="shared" si="107"/>
        <v>0</v>
      </c>
      <c r="BI327" s="158">
        <f t="shared" si="108"/>
        <v>0</v>
      </c>
      <c r="BJ327" s="13" t="s">
        <v>178</v>
      </c>
      <c r="BK327" s="158">
        <f t="shared" si="109"/>
        <v>0</v>
      </c>
      <c r="BL327" s="13" t="s">
        <v>123</v>
      </c>
      <c r="BM327" s="157" t="s">
        <v>700</v>
      </c>
    </row>
    <row r="328" spans="2:65" s="1" customFormat="1" ht="16.5" customHeight="1" x14ac:dyDescent="0.2">
      <c r="B328" s="145"/>
      <c r="C328" s="159" t="s">
        <v>701</v>
      </c>
      <c r="D328" s="159" t="s">
        <v>244</v>
      </c>
      <c r="E328" s="160"/>
      <c r="F328" s="161" t="s">
        <v>702</v>
      </c>
      <c r="G328" s="162" t="s">
        <v>257</v>
      </c>
      <c r="H328" s="163">
        <v>1</v>
      </c>
      <c r="I328" s="164"/>
      <c r="J328" s="163">
        <f t="shared" si="100"/>
        <v>0</v>
      </c>
      <c r="K328" s="165"/>
      <c r="L328" s="166"/>
      <c r="M328" s="167" t="s">
        <v>1</v>
      </c>
      <c r="N328" s="168" t="s">
        <v>37</v>
      </c>
      <c r="P328" s="155">
        <f t="shared" si="101"/>
        <v>0</v>
      </c>
      <c r="Q328" s="155">
        <v>4.5999999999999999E-2</v>
      </c>
      <c r="R328" s="155">
        <f t="shared" si="102"/>
        <v>4.5999999999999999E-2</v>
      </c>
      <c r="S328" s="155">
        <v>0</v>
      </c>
      <c r="T328" s="156">
        <f t="shared" si="103"/>
        <v>0</v>
      </c>
      <c r="AR328" s="157" t="s">
        <v>265</v>
      </c>
      <c r="AT328" s="157" t="s">
        <v>244</v>
      </c>
      <c r="AU328" s="157" t="s">
        <v>178</v>
      </c>
      <c r="AY328" s="13" t="s">
        <v>172</v>
      </c>
      <c r="BE328" s="158">
        <f t="shared" si="104"/>
        <v>0</v>
      </c>
      <c r="BF328" s="158">
        <f t="shared" si="105"/>
        <v>0</v>
      </c>
      <c r="BG328" s="158">
        <f t="shared" si="106"/>
        <v>0</v>
      </c>
      <c r="BH328" s="158">
        <f t="shared" si="107"/>
        <v>0</v>
      </c>
      <c r="BI328" s="158">
        <f t="shared" si="108"/>
        <v>0</v>
      </c>
      <c r="BJ328" s="13" t="s">
        <v>178</v>
      </c>
      <c r="BK328" s="158">
        <f t="shared" si="109"/>
        <v>0</v>
      </c>
      <c r="BL328" s="13" t="s">
        <v>123</v>
      </c>
      <c r="BM328" s="157" t="s">
        <v>703</v>
      </c>
    </row>
    <row r="329" spans="2:65" s="1" customFormat="1" ht="16.5" customHeight="1" x14ac:dyDescent="0.2">
      <c r="B329" s="145"/>
      <c r="C329" s="159" t="s">
        <v>704</v>
      </c>
      <c r="D329" s="159" t="s">
        <v>244</v>
      </c>
      <c r="E329" s="160"/>
      <c r="F329" s="161" t="s">
        <v>705</v>
      </c>
      <c r="G329" s="162" t="s">
        <v>257</v>
      </c>
      <c r="H329" s="163">
        <v>1</v>
      </c>
      <c r="I329" s="164"/>
      <c r="J329" s="163">
        <f t="shared" si="100"/>
        <v>0</v>
      </c>
      <c r="K329" s="165"/>
      <c r="L329" s="166"/>
      <c r="M329" s="167" t="s">
        <v>1</v>
      </c>
      <c r="N329" s="168" t="s">
        <v>37</v>
      </c>
      <c r="P329" s="155">
        <f t="shared" si="101"/>
        <v>0</v>
      </c>
      <c r="Q329" s="155">
        <v>4.5999999999999999E-2</v>
      </c>
      <c r="R329" s="155">
        <f t="shared" si="102"/>
        <v>4.5999999999999999E-2</v>
      </c>
      <c r="S329" s="155">
        <v>0</v>
      </c>
      <c r="T329" s="156">
        <f t="shared" si="103"/>
        <v>0</v>
      </c>
      <c r="AR329" s="157" t="s">
        <v>265</v>
      </c>
      <c r="AT329" s="157" t="s">
        <v>244</v>
      </c>
      <c r="AU329" s="157" t="s">
        <v>178</v>
      </c>
      <c r="AY329" s="13" t="s">
        <v>172</v>
      </c>
      <c r="BE329" s="158">
        <f t="shared" si="104"/>
        <v>0</v>
      </c>
      <c r="BF329" s="158">
        <f t="shared" si="105"/>
        <v>0</v>
      </c>
      <c r="BG329" s="158">
        <f t="shared" si="106"/>
        <v>0</v>
      </c>
      <c r="BH329" s="158">
        <f t="shared" si="107"/>
        <v>0</v>
      </c>
      <c r="BI329" s="158">
        <f t="shared" si="108"/>
        <v>0</v>
      </c>
      <c r="BJ329" s="13" t="s">
        <v>178</v>
      </c>
      <c r="BK329" s="158">
        <f t="shared" si="109"/>
        <v>0</v>
      </c>
      <c r="BL329" s="13" t="s">
        <v>123</v>
      </c>
      <c r="BM329" s="157" t="s">
        <v>706</v>
      </c>
    </row>
    <row r="330" spans="2:65" s="1" customFormat="1" ht="16.5" customHeight="1" x14ac:dyDescent="0.2">
      <c r="B330" s="145"/>
      <c r="C330" s="159" t="s">
        <v>707</v>
      </c>
      <c r="D330" s="159" t="s">
        <v>244</v>
      </c>
      <c r="E330" s="160"/>
      <c r="F330" s="161" t="s">
        <v>708</v>
      </c>
      <c r="G330" s="162" t="s">
        <v>257</v>
      </c>
      <c r="H330" s="163">
        <v>1</v>
      </c>
      <c r="I330" s="164"/>
      <c r="J330" s="163">
        <f t="shared" si="100"/>
        <v>0</v>
      </c>
      <c r="K330" s="165"/>
      <c r="L330" s="166"/>
      <c r="M330" s="167" t="s">
        <v>1</v>
      </c>
      <c r="N330" s="168" t="s">
        <v>37</v>
      </c>
      <c r="P330" s="155">
        <f t="shared" si="101"/>
        <v>0</v>
      </c>
      <c r="Q330" s="155">
        <v>4.5999999999999999E-2</v>
      </c>
      <c r="R330" s="155">
        <f t="shared" si="102"/>
        <v>4.5999999999999999E-2</v>
      </c>
      <c r="S330" s="155">
        <v>0</v>
      </c>
      <c r="T330" s="156">
        <f t="shared" si="103"/>
        <v>0</v>
      </c>
      <c r="AR330" s="157" t="s">
        <v>265</v>
      </c>
      <c r="AT330" s="157" t="s">
        <v>244</v>
      </c>
      <c r="AU330" s="157" t="s">
        <v>178</v>
      </c>
      <c r="AY330" s="13" t="s">
        <v>172</v>
      </c>
      <c r="BE330" s="158">
        <f t="shared" si="104"/>
        <v>0</v>
      </c>
      <c r="BF330" s="158">
        <f t="shared" si="105"/>
        <v>0</v>
      </c>
      <c r="BG330" s="158">
        <f t="shared" si="106"/>
        <v>0</v>
      </c>
      <c r="BH330" s="158">
        <f t="shared" si="107"/>
        <v>0</v>
      </c>
      <c r="BI330" s="158">
        <f t="shared" si="108"/>
        <v>0</v>
      </c>
      <c r="BJ330" s="13" t="s">
        <v>178</v>
      </c>
      <c r="BK330" s="158">
        <f t="shared" si="109"/>
        <v>0</v>
      </c>
      <c r="BL330" s="13" t="s">
        <v>123</v>
      </c>
      <c r="BM330" s="157" t="s">
        <v>709</v>
      </c>
    </row>
    <row r="331" spans="2:65" s="1" customFormat="1" ht="16.5" customHeight="1" x14ac:dyDescent="0.2">
      <c r="B331" s="145"/>
      <c r="C331" s="159" t="s">
        <v>710</v>
      </c>
      <c r="D331" s="159" t="s">
        <v>244</v>
      </c>
      <c r="E331" s="160"/>
      <c r="F331" s="161" t="s">
        <v>711</v>
      </c>
      <c r="G331" s="162" t="s">
        <v>257</v>
      </c>
      <c r="H331" s="163">
        <v>1</v>
      </c>
      <c r="I331" s="164"/>
      <c r="J331" s="163">
        <f t="shared" si="100"/>
        <v>0</v>
      </c>
      <c r="K331" s="165"/>
      <c r="L331" s="166"/>
      <c r="M331" s="167" t="s">
        <v>1</v>
      </c>
      <c r="N331" s="168" t="s">
        <v>37</v>
      </c>
      <c r="P331" s="155">
        <f t="shared" si="101"/>
        <v>0</v>
      </c>
      <c r="Q331" s="155">
        <v>4.5999999999999999E-2</v>
      </c>
      <c r="R331" s="155">
        <f t="shared" si="102"/>
        <v>4.5999999999999999E-2</v>
      </c>
      <c r="S331" s="155">
        <v>0</v>
      </c>
      <c r="T331" s="156">
        <f t="shared" si="103"/>
        <v>0</v>
      </c>
      <c r="AR331" s="157" t="s">
        <v>265</v>
      </c>
      <c r="AT331" s="157" t="s">
        <v>244</v>
      </c>
      <c r="AU331" s="157" t="s">
        <v>178</v>
      </c>
      <c r="AY331" s="13" t="s">
        <v>172</v>
      </c>
      <c r="BE331" s="158">
        <f t="shared" si="104"/>
        <v>0</v>
      </c>
      <c r="BF331" s="158">
        <f t="shared" si="105"/>
        <v>0</v>
      </c>
      <c r="BG331" s="158">
        <f t="shared" si="106"/>
        <v>0</v>
      </c>
      <c r="BH331" s="158">
        <f t="shared" si="107"/>
        <v>0</v>
      </c>
      <c r="BI331" s="158">
        <f t="shared" si="108"/>
        <v>0</v>
      </c>
      <c r="BJ331" s="13" t="s">
        <v>178</v>
      </c>
      <c r="BK331" s="158">
        <f t="shared" si="109"/>
        <v>0</v>
      </c>
      <c r="BL331" s="13" t="s">
        <v>123</v>
      </c>
      <c r="BM331" s="157" t="s">
        <v>712</v>
      </c>
    </row>
    <row r="332" spans="2:65" s="1" customFormat="1" ht="16.5" customHeight="1" x14ac:dyDescent="0.2">
      <c r="B332" s="145"/>
      <c r="C332" s="159" t="s">
        <v>713</v>
      </c>
      <c r="D332" s="159" t="s">
        <v>244</v>
      </c>
      <c r="E332" s="160"/>
      <c r="F332" s="161" t="s">
        <v>714</v>
      </c>
      <c r="G332" s="162" t="s">
        <v>257</v>
      </c>
      <c r="H332" s="163">
        <v>1</v>
      </c>
      <c r="I332" s="164"/>
      <c r="J332" s="163">
        <f t="shared" si="100"/>
        <v>0</v>
      </c>
      <c r="K332" s="165"/>
      <c r="L332" s="166"/>
      <c r="M332" s="167" t="s">
        <v>1</v>
      </c>
      <c r="N332" s="168" t="s">
        <v>37</v>
      </c>
      <c r="P332" s="155">
        <f t="shared" si="101"/>
        <v>0</v>
      </c>
      <c r="Q332" s="155">
        <v>4.5999999999999999E-2</v>
      </c>
      <c r="R332" s="155">
        <f t="shared" si="102"/>
        <v>4.5999999999999999E-2</v>
      </c>
      <c r="S332" s="155">
        <v>0</v>
      </c>
      <c r="T332" s="156">
        <f t="shared" si="103"/>
        <v>0</v>
      </c>
      <c r="AR332" s="157" t="s">
        <v>265</v>
      </c>
      <c r="AT332" s="157" t="s">
        <v>244</v>
      </c>
      <c r="AU332" s="157" t="s">
        <v>178</v>
      </c>
      <c r="AY332" s="13" t="s">
        <v>172</v>
      </c>
      <c r="BE332" s="158">
        <f t="shared" si="104"/>
        <v>0</v>
      </c>
      <c r="BF332" s="158">
        <f t="shared" si="105"/>
        <v>0</v>
      </c>
      <c r="BG332" s="158">
        <f t="shared" si="106"/>
        <v>0</v>
      </c>
      <c r="BH332" s="158">
        <f t="shared" si="107"/>
        <v>0</v>
      </c>
      <c r="BI332" s="158">
        <f t="shared" si="108"/>
        <v>0</v>
      </c>
      <c r="BJ332" s="13" t="s">
        <v>178</v>
      </c>
      <c r="BK332" s="158">
        <f t="shared" si="109"/>
        <v>0</v>
      </c>
      <c r="BL332" s="13" t="s">
        <v>123</v>
      </c>
      <c r="BM332" s="157" t="s">
        <v>715</v>
      </c>
    </row>
    <row r="333" spans="2:65" s="1" customFormat="1" ht="16.5" customHeight="1" x14ac:dyDescent="0.2">
      <c r="B333" s="145"/>
      <c r="C333" s="159" t="s">
        <v>716</v>
      </c>
      <c r="D333" s="159" t="s">
        <v>244</v>
      </c>
      <c r="E333" s="160"/>
      <c r="F333" s="161" t="s">
        <v>717</v>
      </c>
      <c r="G333" s="162" t="s">
        <v>257</v>
      </c>
      <c r="H333" s="163">
        <v>1</v>
      </c>
      <c r="I333" s="164"/>
      <c r="J333" s="163">
        <f t="shared" si="100"/>
        <v>0</v>
      </c>
      <c r="K333" s="165"/>
      <c r="L333" s="166"/>
      <c r="M333" s="167" t="s">
        <v>1</v>
      </c>
      <c r="N333" s="168" t="s">
        <v>37</v>
      </c>
      <c r="P333" s="155">
        <f t="shared" si="101"/>
        <v>0</v>
      </c>
      <c r="Q333" s="155">
        <v>4.5999999999999999E-2</v>
      </c>
      <c r="R333" s="155">
        <f t="shared" si="102"/>
        <v>4.5999999999999999E-2</v>
      </c>
      <c r="S333" s="155">
        <v>0</v>
      </c>
      <c r="T333" s="156">
        <f t="shared" si="103"/>
        <v>0</v>
      </c>
      <c r="AR333" s="157" t="s">
        <v>265</v>
      </c>
      <c r="AT333" s="157" t="s">
        <v>244</v>
      </c>
      <c r="AU333" s="157" t="s">
        <v>178</v>
      </c>
      <c r="AY333" s="13" t="s">
        <v>172</v>
      </c>
      <c r="BE333" s="158">
        <f t="shared" si="104"/>
        <v>0</v>
      </c>
      <c r="BF333" s="158">
        <f t="shared" si="105"/>
        <v>0</v>
      </c>
      <c r="BG333" s="158">
        <f t="shared" si="106"/>
        <v>0</v>
      </c>
      <c r="BH333" s="158">
        <f t="shared" si="107"/>
        <v>0</v>
      </c>
      <c r="BI333" s="158">
        <f t="shared" si="108"/>
        <v>0</v>
      </c>
      <c r="BJ333" s="13" t="s">
        <v>178</v>
      </c>
      <c r="BK333" s="158">
        <f t="shared" si="109"/>
        <v>0</v>
      </c>
      <c r="BL333" s="13" t="s">
        <v>123</v>
      </c>
      <c r="BM333" s="157" t="s">
        <v>718</v>
      </c>
    </row>
    <row r="334" spans="2:65" s="1" customFormat="1" ht="16.5" customHeight="1" x14ac:dyDescent="0.2">
      <c r="B334" s="145"/>
      <c r="C334" s="159" t="s">
        <v>719</v>
      </c>
      <c r="D334" s="159" t="s">
        <v>244</v>
      </c>
      <c r="E334" s="160"/>
      <c r="F334" s="161" t="s">
        <v>720</v>
      </c>
      <c r="G334" s="162" t="s">
        <v>257</v>
      </c>
      <c r="H334" s="163">
        <v>2</v>
      </c>
      <c r="I334" s="164"/>
      <c r="J334" s="163">
        <f t="shared" si="100"/>
        <v>0</v>
      </c>
      <c r="K334" s="165"/>
      <c r="L334" s="166"/>
      <c r="M334" s="167" t="s">
        <v>1</v>
      </c>
      <c r="N334" s="168" t="s">
        <v>37</v>
      </c>
      <c r="P334" s="155">
        <f t="shared" si="101"/>
        <v>0</v>
      </c>
      <c r="Q334" s="155">
        <v>4.5999999999999999E-2</v>
      </c>
      <c r="R334" s="155">
        <f t="shared" si="102"/>
        <v>9.1999999999999998E-2</v>
      </c>
      <c r="S334" s="155">
        <v>0</v>
      </c>
      <c r="T334" s="156">
        <f t="shared" si="103"/>
        <v>0</v>
      </c>
      <c r="AR334" s="157" t="s">
        <v>265</v>
      </c>
      <c r="AT334" s="157" t="s">
        <v>244</v>
      </c>
      <c r="AU334" s="157" t="s">
        <v>178</v>
      </c>
      <c r="AY334" s="13" t="s">
        <v>172</v>
      </c>
      <c r="BE334" s="158">
        <f t="shared" si="104"/>
        <v>0</v>
      </c>
      <c r="BF334" s="158">
        <f t="shared" si="105"/>
        <v>0</v>
      </c>
      <c r="BG334" s="158">
        <f t="shared" si="106"/>
        <v>0</v>
      </c>
      <c r="BH334" s="158">
        <f t="shared" si="107"/>
        <v>0</v>
      </c>
      <c r="BI334" s="158">
        <f t="shared" si="108"/>
        <v>0</v>
      </c>
      <c r="BJ334" s="13" t="s">
        <v>178</v>
      </c>
      <c r="BK334" s="158">
        <f t="shared" si="109"/>
        <v>0</v>
      </c>
      <c r="BL334" s="13" t="s">
        <v>123</v>
      </c>
      <c r="BM334" s="157" t="s">
        <v>721</v>
      </c>
    </row>
    <row r="335" spans="2:65" s="1" customFormat="1" ht="16.5" customHeight="1" x14ac:dyDescent="0.2">
      <c r="B335" s="145"/>
      <c r="C335" s="159" t="s">
        <v>722</v>
      </c>
      <c r="D335" s="159" t="s">
        <v>244</v>
      </c>
      <c r="E335" s="160"/>
      <c r="F335" s="161" t="s">
        <v>723</v>
      </c>
      <c r="G335" s="162" t="s">
        <v>257</v>
      </c>
      <c r="H335" s="163">
        <v>1</v>
      </c>
      <c r="I335" s="164"/>
      <c r="J335" s="163">
        <f t="shared" si="100"/>
        <v>0</v>
      </c>
      <c r="K335" s="165"/>
      <c r="L335" s="166"/>
      <c r="M335" s="167" t="s">
        <v>1</v>
      </c>
      <c r="N335" s="168" t="s">
        <v>37</v>
      </c>
      <c r="P335" s="155">
        <f t="shared" si="101"/>
        <v>0</v>
      </c>
      <c r="Q335" s="155">
        <v>4.5999999999999999E-2</v>
      </c>
      <c r="R335" s="155">
        <f t="shared" si="102"/>
        <v>4.5999999999999999E-2</v>
      </c>
      <c r="S335" s="155">
        <v>0</v>
      </c>
      <c r="T335" s="156">
        <f t="shared" si="103"/>
        <v>0</v>
      </c>
      <c r="AR335" s="157" t="s">
        <v>265</v>
      </c>
      <c r="AT335" s="157" t="s">
        <v>244</v>
      </c>
      <c r="AU335" s="157" t="s">
        <v>178</v>
      </c>
      <c r="AY335" s="13" t="s">
        <v>172</v>
      </c>
      <c r="BE335" s="158">
        <f t="shared" si="104"/>
        <v>0</v>
      </c>
      <c r="BF335" s="158">
        <f t="shared" si="105"/>
        <v>0</v>
      </c>
      <c r="BG335" s="158">
        <f t="shared" si="106"/>
        <v>0</v>
      </c>
      <c r="BH335" s="158">
        <f t="shared" si="107"/>
        <v>0</v>
      </c>
      <c r="BI335" s="158">
        <f t="shared" si="108"/>
        <v>0</v>
      </c>
      <c r="BJ335" s="13" t="s">
        <v>178</v>
      </c>
      <c r="BK335" s="158">
        <f t="shared" si="109"/>
        <v>0</v>
      </c>
      <c r="BL335" s="13" t="s">
        <v>123</v>
      </c>
      <c r="BM335" s="157" t="s">
        <v>724</v>
      </c>
    </row>
    <row r="336" spans="2:65" s="1" customFormat="1" ht="16.5" customHeight="1" x14ac:dyDescent="0.2">
      <c r="B336" s="145"/>
      <c r="C336" s="159" t="s">
        <v>725</v>
      </c>
      <c r="D336" s="159" t="s">
        <v>244</v>
      </c>
      <c r="E336" s="160"/>
      <c r="F336" s="161" t="s">
        <v>726</v>
      </c>
      <c r="G336" s="162" t="s">
        <v>257</v>
      </c>
      <c r="H336" s="163">
        <v>1</v>
      </c>
      <c r="I336" s="164"/>
      <c r="J336" s="163">
        <f t="shared" si="100"/>
        <v>0</v>
      </c>
      <c r="K336" s="165"/>
      <c r="L336" s="166"/>
      <c r="M336" s="167" t="s">
        <v>1</v>
      </c>
      <c r="N336" s="168" t="s">
        <v>37</v>
      </c>
      <c r="P336" s="155">
        <f t="shared" si="101"/>
        <v>0</v>
      </c>
      <c r="Q336" s="155">
        <v>4.5999999999999999E-2</v>
      </c>
      <c r="R336" s="155">
        <f t="shared" si="102"/>
        <v>4.5999999999999999E-2</v>
      </c>
      <c r="S336" s="155">
        <v>0</v>
      </c>
      <c r="T336" s="156">
        <f t="shared" si="103"/>
        <v>0</v>
      </c>
      <c r="AR336" s="157" t="s">
        <v>265</v>
      </c>
      <c r="AT336" s="157" t="s">
        <v>244</v>
      </c>
      <c r="AU336" s="157" t="s">
        <v>178</v>
      </c>
      <c r="AY336" s="13" t="s">
        <v>172</v>
      </c>
      <c r="BE336" s="158">
        <f t="shared" si="104"/>
        <v>0</v>
      </c>
      <c r="BF336" s="158">
        <f t="shared" si="105"/>
        <v>0</v>
      </c>
      <c r="BG336" s="158">
        <f t="shared" si="106"/>
        <v>0</v>
      </c>
      <c r="BH336" s="158">
        <f t="shared" si="107"/>
        <v>0</v>
      </c>
      <c r="BI336" s="158">
        <f t="shared" si="108"/>
        <v>0</v>
      </c>
      <c r="BJ336" s="13" t="s">
        <v>178</v>
      </c>
      <c r="BK336" s="158">
        <f t="shared" si="109"/>
        <v>0</v>
      </c>
      <c r="BL336" s="13" t="s">
        <v>123</v>
      </c>
      <c r="BM336" s="157" t="s">
        <v>727</v>
      </c>
    </row>
    <row r="337" spans="2:65" s="1" customFormat="1" ht="16.5" customHeight="1" x14ac:dyDescent="0.2">
      <c r="B337" s="145"/>
      <c r="C337" s="159" t="s">
        <v>728</v>
      </c>
      <c r="D337" s="159" t="s">
        <v>244</v>
      </c>
      <c r="E337" s="160"/>
      <c r="F337" s="161" t="s">
        <v>729</v>
      </c>
      <c r="G337" s="162" t="s">
        <v>257</v>
      </c>
      <c r="H337" s="163">
        <v>1</v>
      </c>
      <c r="I337" s="164"/>
      <c r="J337" s="163">
        <f t="shared" si="100"/>
        <v>0</v>
      </c>
      <c r="K337" s="165"/>
      <c r="L337" s="166"/>
      <c r="M337" s="167" t="s">
        <v>1</v>
      </c>
      <c r="N337" s="168" t="s">
        <v>37</v>
      </c>
      <c r="P337" s="155">
        <f t="shared" si="101"/>
        <v>0</v>
      </c>
      <c r="Q337" s="155">
        <v>4.5999999999999999E-2</v>
      </c>
      <c r="R337" s="155">
        <f t="shared" si="102"/>
        <v>4.5999999999999999E-2</v>
      </c>
      <c r="S337" s="155">
        <v>0</v>
      </c>
      <c r="T337" s="156">
        <f t="shared" si="103"/>
        <v>0</v>
      </c>
      <c r="AR337" s="157" t="s">
        <v>265</v>
      </c>
      <c r="AT337" s="157" t="s">
        <v>244</v>
      </c>
      <c r="AU337" s="157" t="s">
        <v>178</v>
      </c>
      <c r="AY337" s="13" t="s">
        <v>172</v>
      </c>
      <c r="BE337" s="158">
        <f t="shared" si="104"/>
        <v>0</v>
      </c>
      <c r="BF337" s="158">
        <f t="shared" si="105"/>
        <v>0</v>
      </c>
      <c r="BG337" s="158">
        <f t="shared" si="106"/>
        <v>0</v>
      </c>
      <c r="BH337" s="158">
        <f t="shared" si="107"/>
        <v>0</v>
      </c>
      <c r="BI337" s="158">
        <f t="shared" si="108"/>
        <v>0</v>
      </c>
      <c r="BJ337" s="13" t="s">
        <v>178</v>
      </c>
      <c r="BK337" s="158">
        <f t="shared" si="109"/>
        <v>0</v>
      </c>
      <c r="BL337" s="13" t="s">
        <v>123</v>
      </c>
      <c r="BM337" s="157" t="s">
        <v>730</v>
      </c>
    </row>
    <row r="338" spans="2:65" s="1" customFormat="1" ht="36" customHeight="1" x14ac:dyDescent="0.2">
      <c r="B338" s="145"/>
      <c r="C338" s="146" t="s">
        <v>731</v>
      </c>
      <c r="D338" s="146" t="s">
        <v>174</v>
      </c>
      <c r="E338" s="147"/>
      <c r="F338" s="148" t="s">
        <v>732</v>
      </c>
      <c r="G338" s="149" t="s">
        <v>257</v>
      </c>
      <c r="H338" s="150">
        <v>10</v>
      </c>
      <c r="I338" s="151"/>
      <c r="J338" s="150">
        <f t="shared" si="100"/>
        <v>0</v>
      </c>
      <c r="K338" s="152"/>
      <c r="L338" s="28"/>
      <c r="M338" s="153" t="s">
        <v>1</v>
      </c>
      <c r="N338" s="154" t="s">
        <v>37</v>
      </c>
      <c r="P338" s="155">
        <f t="shared" si="101"/>
        <v>0</v>
      </c>
      <c r="Q338" s="155">
        <v>1.0499999999999999E-3</v>
      </c>
      <c r="R338" s="155">
        <f t="shared" si="102"/>
        <v>1.0499999999999999E-2</v>
      </c>
      <c r="S338" s="155">
        <v>0</v>
      </c>
      <c r="T338" s="156">
        <f t="shared" si="103"/>
        <v>0</v>
      </c>
      <c r="AR338" s="157" t="s">
        <v>123</v>
      </c>
      <c r="AT338" s="157" t="s">
        <v>174</v>
      </c>
      <c r="AU338" s="157" t="s">
        <v>178</v>
      </c>
      <c r="AY338" s="13" t="s">
        <v>172</v>
      </c>
      <c r="BE338" s="158">
        <f t="shared" si="104"/>
        <v>0</v>
      </c>
      <c r="BF338" s="158">
        <f t="shared" si="105"/>
        <v>0</v>
      </c>
      <c r="BG338" s="158">
        <f t="shared" si="106"/>
        <v>0</v>
      </c>
      <c r="BH338" s="158">
        <f t="shared" si="107"/>
        <v>0</v>
      </c>
      <c r="BI338" s="158">
        <f t="shared" si="108"/>
        <v>0</v>
      </c>
      <c r="BJ338" s="13" t="s">
        <v>178</v>
      </c>
      <c r="BK338" s="158">
        <f t="shared" si="109"/>
        <v>0</v>
      </c>
      <c r="BL338" s="13" t="s">
        <v>123</v>
      </c>
      <c r="BM338" s="157" t="s">
        <v>733</v>
      </c>
    </row>
    <row r="339" spans="2:65" s="1" customFormat="1" ht="24" customHeight="1" x14ac:dyDescent="0.2">
      <c r="B339" s="145"/>
      <c r="C339" s="159" t="s">
        <v>734</v>
      </c>
      <c r="D339" s="159" t="s">
        <v>244</v>
      </c>
      <c r="E339" s="160"/>
      <c r="F339" s="161" t="s">
        <v>735</v>
      </c>
      <c r="G339" s="162" t="s">
        <v>257</v>
      </c>
      <c r="H339" s="163">
        <v>2</v>
      </c>
      <c r="I339" s="164"/>
      <c r="J339" s="163">
        <f t="shared" si="100"/>
        <v>0</v>
      </c>
      <c r="K339" s="165"/>
      <c r="L339" s="166"/>
      <c r="M339" s="167" t="s">
        <v>1</v>
      </c>
      <c r="N339" s="168" t="s">
        <v>37</v>
      </c>
      <c r="P339" s="155">
        <f t="shared" si="101"/>
        <v>0</v>
      </c>
      <c r="Q339" s="155">
        <v>4.5399999999999998E-3</v>
      </c>
      <c r="R339" s="155">
        <f t="shared" si="102"/>
        <v>9.0799999999999995E-3</v>
      </c>
      <c r="S339" s="155">
        <v>0</v>
      </c>
      <c r="T339" s="156">
        <f t="shared" si="103"/>
        <v>0</v>
      </c>
      <c r="AR339" s="157" t="s">
        <v>265</v>
      </c>
      <c r="AT339" s="157" t="s">
        <v>244</v>
      </c>
      <c r="AU339" s="157" t="s">
        <v>178</v>
      </c>
      <c r="AY339" s="13" t="s">
        <v>172</v>
      </c>
      <c r="BE339" s="158">
        <f t="shared" si="104"/>
        <v>0</v>
      </c>
      <c r="BF339" s="158">
        <f t="shared" si="105"/>
        <v>0</v>
      </c>
      <c r="BG339" s="158">
        <f t="shared" si="106"/>
        <v>0</v>
      </c>
      <c r="BH339" s="158">
        <f t="shared" si="107"/>
        <v>0</v>
      </c>
      <c r="BI339" s="158">
        <f t="shared" si="108"/>
        <v>0</v>
      </c>
      <c r="BJ339" s="13" t="s">
        <v>178</v>
      </c>
      <c r="BK339" s="158">
        <f t="shared" si="109"/>
        <v>0</v>
      </c>
      <c r="BL339" s="13" t="s">
        <v>123</v>
      </c>
      <c r="BM339" s="157" t="s">
        <v>736</v>
      </c>
    </row>
    <row r="340" spans="2:65" s="1" customFormat="1" ht="24" customHeight="1" x14ac:dyDescent="0.2">
      <c r="B340" s="145"/>
      <c r="C340" s="159" t="s">
        <v>737</v>
      </c>
      <c r="D340" s="159" t="s">
        <v>244</v>
      </c>
      <c r="E340" s="160"/>
      <c r="F340" s="161" t="s">
        <v>738</v>
      </c>
      <c r="G340" s="162" t="s">
        <v>257</v>
      </c>
      <c r="H340" s="163">
        <v>8</v>
      </c>
      <c r="I340" s="164"/>
      <c r="J340" s="163">
        <f t="shared" si="100"/>
        <v>0</v>
      </c>
      <c r="K340" s="165"/>
      <c r="L340" s="166"/>
      <c r="M340" s="167" t="s">
        <v>1</v>
      </c>
      <c r="N340" s="168" t="s">
        <v>37</v>
      </c>
      <c r="P340" s="155">
        <f t="shared" si="101"/>
        <v>0</v>
      </c>
      <c r="Q340" s="155">
        <v>5.11E-3</v>
      </c>
      <c r="R340" s="155">
        <f t="shared" si="102"/>
        <v>4.088E-2</v>
      </c>
      <c r="S340" s="155">
        <v>0</v>
      </c>
      <c r="T340" s="156">
        <f t="shared" si="103"/>
        <v>0</v>
      </c>
      <c r="AR340" s="157" t="s">
        <v>265</v>
      </c>
      <c r="AT340" s="157" t="s">
        <v>244</v>
      </c>
      <c r="AU340" s="157" t="s">
        <v>178</v>
      </c>
      <c r="AY340" s="13" t="s">
        <v>172</v>
      </c>
      <c r="BE340" s="158">
        <f t="shared" si="104"/>
        <v>0</v>
      </c>
      <c r="BF340" s="158">
        <f t="shared" si="105"/>
        <v>0</v>
      </c>
      <c r="BG340" s="158">
        <f t="shared" si="106"/>
        <v>0</v>
      </c>
      <c r="BH340" s="158">
        <f t="shared" si="107"/>
        <v>0</v>
      </c>
      <c r="BI340" s="158">
        <f t="shared" si="108"/>
        <v>0</v>
      </c>
      <c r="BJ340" s="13" t="s">
        <v>178</v>
      </c>
      <c r="BK340" s="158">
        <f t="shared" si="109"/>
        <v>0</v>
      </c>
      <c r="BL340" s="13" t="s">
        <v>123</v>
      </c>
      <c r="BM340" s="157" t="s">
        <v>739</v>
      </c>
    </row>
    <row r="341" spans="2:65" s="1" customFormat="1" ht="16.5" customHeight="1" x14ac:dyDescent="0.2">
      <c r="B341" s="145"/>
      <c r="C341" s="159" t="s">
        <v>740</v>
      </c>
      <c r="D341" s="159" t="s">
        <v>244</v>
      </c>
      <c r="E341" s="160"/>
      <c r="F341" s="161" t="s">
        <v>741</v>
      </c>
      <c r="G341" s="162" t="s">
        <v>742</v>
      </c>
      <c r="H341" s="163">
        <v>10</v>
      </c>
      <c r="I341" s="164"/>
      <c r="J341" s="163">
        <f t="shared" si="100"/>
        <v>0</v>
      </c>
      <c r="K341" s="165"/>
      <c r="L341" s="166"/>
      <c r="M341" s="167" t="s">
        <v>1</v>
      </c>
      <c r="N341" s="168" t="s">
        <v>37</v>
      </c>
      <c r="P341" s="155">
        <f t="shared" si="101"/>
        <v>0</v>
      </c>
      <c r="Q341" s="155">
        <v>2.2000000000000001E-3</v>
      </c>
      <c r="R341" s="155">
        <f t="shared" si="102"/>
        <v>2.2000000000000002E-2</v>
      </c>
      <c r="S341" s="155">
        <v>0</v>
      </c>
      <c r="T341" s="156">
        <f t="shared" si="103"/>
        <v>0</v>
      </c>
      <c r="AR341" s="157" t="s">
        <v>265</v>
      </c>
      <c r="AT341" s="157" t="s">
        <v>244</v>
      </c>
      <c r="AU341" s="157" t="s">
        <v>178</v>
      </c>
      <c r="AY341" s="13" t="s">
        <v>172</v>
      </c>
      <c r="BE341" s="158">
        <f t="shared" si="104"/>
        <v>0</v>
      </c>
      <c r="BF341" s="158">
        <f t="shared" si="105"/>
        <v>0</v>
      </c>
      <c r="BG341" s="158">
        <f t="shared" si="106"/>
        <v>0</v>
      </c>
      <c r="BH341" s="158">
        <f t="shared" si="107"/>
        <v>0</v>
      </c>
      <c r="BI341" s="158">
        <f t="shared" si="108"/>
        <v>0</v>
      </c>
      <c r="BJ341" s="13" t="s">
        <v>178</v>
      </c>
      <c r="BK341" s="158">
        <f t="shared" si="109"/>
        <v>0</v>
      </c>
      <c r="BL341" s="13" t="s">
        <v>123</v>
      </c>
      <c r="BM341" s="157" t="s">
        <v>743</v>
      </c>
    </row>
    <row r="342" spans="2:65" s="1" customFormat="1" ht="24" customHeight="1" x14ac:dyDescent="0.2">
      <c r="B342" s="145"/>
      <c r="C342" s="146" t="s">
        <v>744</v>
      </c>
      <c r="D342" s="146" t="s">
        <v>174</v>
      </c>
      <c r="E342" s="147"/>
      <c r="F342" s="148" t="s">
        <v>745</v>
      </c>
      <c r="G342" s="149" t="s">
        <v>257</v>
      </c>
      <c r="H342" s="150">
        <v>32</v>
      </c>
      <c r="I342" s="151"/>
      <c r="J342" s="150">
        <f t="shared" si="100"/>
        <v>0</v>
      </c>
      <c r="K342" s="152"/>
      <c r="L342" s="28"/>
      <c r="M342" s="153" t="s">
        <v>1</v>
      </c>
      <c r="N342" s="154" t="s">
        <v>37</v>
      </c>
      <c r="P342" s="155">
        <f t="shared" si="101"/>
        <v>0</v>
      </c>
      <c r="Q342" s="155">
        <v>0</v>
      </c>
      <c r="R342" s="155">
        <f t="shared" si="102"/>
        <v>0</v>
      </c>
      <c r="S342" s="155">
        <v>0</v>
      </c>
      <c r="T342" s="156">
        <f t="shared" si="103"/>
        <v>0</v>
      </c>
      <c r="AR342" s="157" t="s">
        <v>123</v>
      </c>
      <c r="AT342" s="157" t="s">
        <v>174</v>
      </c>
      <c r="AU342" s="157" t="s">
        <v>178</v>
      </c>
      <c r="AY342" s="13" t="s">
        <v>172</v>
      </c>
      <c r="BE342" s="158">
        <f t="shared" si="104"/>
        <v>0</v>
      </c>
      <c r="BF342" s="158">
        <f t="shared" si="105"/>
        <v>0</v>
      </c>
      <c r="BG342" s="158">
        <f t="shared" si="106"/>
        <v>0</v>
      </c>
      <c r="BH342" s="158">
        <f t="shared" si="107"/>
        <v>0</v>
      </c>
      <c r="BI342" s="158">
        <f t="shared" si="108"/>
        <v>0</v>
      </c>
      <c r="BJ342" s="13" t="s">
        <v>178</v>
      </c>
      <c r="BK342" s="158">
        <f t="shared" si="109"/>
        <v>0</v>
      </c>
      <c r="BL342" s="13" t="s">
        <v>123</v>
      </c>
      <c r="BM342" s="157" t="s">
        <v>746</v>
      </c>
    </row>
    <row r="343" spans="2:65" s="1" customFormat="1" ht="36" customHeight="1" x14ac:dyDescent="0.2">
      <c r="B343" s="145"/>
      <c r="C343" s="159" t="s">
        <v>747</v>
      </c>
      <c r="D343" s="159" t="s">
        <v>244</v>
      </c>
      <c r="E343" s="160"/>
      <c r="F343" s="161" t="s">
        <v>748</v>
      </c>
      <c r="G343" s="162" t="s">
        <v>257</v>
      </c>
      <c r="H343" s="163">
        <v>32</v>
      </c>
      <c r="I343" s="164"/>
      <c r="J343" s="163">
        <f t="shared" si="100"/>
        <v>0</v>
      </c>
      <c r="K343" s="165"/>
      <c r="L343" s="166"/>
      <c r="M343" s="167" t="s">
        <v>1</v>
      </c>
      <c r="N343" s="168" t="s">
        <v>37</v>
      </c>
      <c r="P343" s="155">
        <f t="shared" si="101"/>
        <v>0</v>
      </c>
      <c r="Q343" s="155">
        <v>2.5000000000000001E-2</v>
      </c>
      <c r="R343" s="155">
        <f t="shared" si="102"/>
        <v>0.8</v>
      </c>
      <c r="S343" s="155">
        <v>0</v>
      </c>
      <c r="T343" s="156">
        <f t="shared" si="103"/>
        <v>0</v>
      </c>
      <c r="AR343" s="157" t="s">
        <v>265</v>
      </c>
      <c r="AT343" s="157" t="s">
        <v>244</v>
      </c>
      <c r="AU343" s="157" t="s">
        <v>178</v>
      </c>
      <c r="AY343" s="13" t="s">
        <v>172</v>
      </c>
      <c r="BE343" s="158">
        <f t="shared" si="104"/>
        <v>0</v>
      </c>
      <c r="BF343" s="158">
        <f t="shared" si="105"/>
        <v>0</v>
      </c>
      <c r="BG343" s="158">
        <f t="shared" si="106"/>
        <v>0</v>
      </c>
      <c r="BH343" s="158">
        <f t="shared" si="107"/>
        <v>0</v>
      </c>
      <c r="BI343" s="158">
        <f t="shared" si="108"/>
        <v>0</v>
      </c>
      <c r="BJ343" s="13" t="s">
        <v>178</v>
      </c>
      <c r="BK343" s="158">
        <f t="shared" si="109"/>
        <v>0</v>
      </c>
      <c r="BL343" s="13" t="s">
        <v>123</v>
      </c>
      <c r="BM343" s="157" t="s">
        <v>749</v>
      </c>
    </row>
    <row r="344" spans="2:65" s="1" customFormat="1" ht="24" customHeight="1" x14ac:dyDescent="0.2">
      <c r="B344" s="145"/>
      <c r="C344" s="146" t="s">
        <v>750</v>
      </c>
      <c r="D344" s="146" t="s">
        <v>174</v>
      </c>
      <c r="E344" s="147"/>
      <c r="F344" s="148" t="s">
        <v>751</v>
      </c>
      <c r="G344" s="149" t="s">
        <v>257</v>
      </c>
      <c r="H344" s="150">
        <v>3</v>
      </c>
      <c r="I344" s="151"/>
      <c r="J344" s="150">
        <f t="shared" si="100"/>
        <v>0</v>
      </c>
      <c r="K344" s="152"/>
      <c r="L344" s="28"/>
      <c r="M344" s="153" t="s">
        <v>1</v>
      </c>
      <c r="N344" s="154" t="s">
        <v>37</v>
      </c>
      <c r="P344" s="155">
        <f t="shared" si="101"/>
        <v>0</v>
      </c>
      <c r="Q344" s="155">
        <v>0</v>
      </c>
      <c r="R344" s="155">
        <f t="shared" si="102"/>
        <v>0</v>
      </c>
      <c r="S344" s="155">
        <v>0</v>
      </c>
      <c r="T344" s="156">
        <f t="shared" si="103"/>
        <v>0</v>
      </c>
      <c r="AR344" s="157" t="s">
        <v>123</v>
      </c>
      <c r="AT344" s="157" t="s">
        <v>174</v>
      </c>
      <c r="AU344" s="157" t="s">
        <v>178</v>
      </c>
      <c r="AY344" s="13" t="s">
        <v>172</v>
      </c>
      <c r="BE344" s="158">
        <f t="shared" si="104"/>
        <v>0</v>
      </c>
      <c r="BF344" s="158">
        <f t="shared" si="105"/>
        <v>0</v>
      </c>
      <c r="BG344" s="158">
        <f t="shared" si="106"/>
        <v>0</v>
      </c>
      <c r="BH344" s="158">
        <f t="shared" si="107"/>
        <v>0</v>
      </c>
      <c r="BI344" s="158">
        <f t="shared" si="108"/>
        <v>0</v>
      </c>
      <c r="BJ344" s="13" t="s">
        <v>178</v>
      </c>
      <c r="BK344" s="158">
        <f t="shared" si="109"/>
        <v>0</v>
      </c>
      <c r="BL344" s="13" t="s">
        <v>123</v>
      </c>
      <c r="BM344" s="157" t="s">
        <v>752</v>
      </c>
    </row>
    <row r="345" spans="2:65" s="1" customFormat="1" ht="36" customHeight="1" x14ac:dyDescent="0.2">
      <c r="B345" s="145"/>
      <c r="C345" s="159" t="s">
        <v>753</v>
      </c>
      <c r="D345" s="159" t="s">
        <v>244</v>
      </c>
      <c r="E345" s="160"/>
      <c r="F345" s="161" t="s">
        <v>754</v>
      </c>
      <c r="G345" s="162" t="s">
        <v>257</v>
      </c>
      <c r="H345" s="163">
        <v>6</v>
      </c>
      <c r="I345" s="164"/>
      <c r="J345" s="163">
        <f t="shared" si="100"/>
        <v>0</v>
      </c>
      <c r="K345" s="165"/>
      <c r="L345" s="166"/>
      <c r="M345" s="167" t="s">
        <v>1</v>
      </c>
      <c r="N345" s="168" t="s">
        <v>37</v>
      </c>
      <c r="P345" s="155">
        <f t="shared" si="101"/>
        <v>0</v>
      </c>
      <c r="Q345" s="155">
        <v>2.5000000000000001E-2</v>
      </c>
      <c r="R345" s="155">
        <f t="shared" si="102"/>
        <v>0.15000000000000002</v>
      </c>
      <c r="S345" s="155">
        <v>0</v>
      </c>
      <c r="T345" s="156">
        <f t="shared" si="103"/>
        <v>0</v>
      </c>
      <c r="AR345" s="157" t="s">
        <v>265</v>
      </c>
      <c r="AT345" s="157" t="s">
        <v>244</v>
      </c>
      <c r="AU345" s="157" t="s">
        <v>178</v>
      </c>
      <c r="AY345" s="13" t="s">
        <v>172</v>
      </c>
      <c r="BE345" s="158">
        <f t="shared" si="104"/>
        <v>0</v>
      </c>
      <c r="BF345" s="158">
        <f t="shared" si="105"/>
        <v>0</v>
      </c>
      <c r="BG345" s="158">
        <f t="shared" si="106"/>
        <v>0</v>
      </c>
      <c r="BH345" s="158">
        <f t="shared" si="107"/>
        <v>0</v>
      </c>
      <c r="BI345" s="158">
        <f t="shared" si="108"/>
        <v>0</v>
      </c>
      <c r="BJ345" s="13" t="s">
        <v>178</v>
      </c>
      <c r="BK345" s="158">
        <f t="shared" si="109"/>
        <v>0</v>
      </c>
      <c r="BL345" s="13" t="s">
        <v>123</v>
      </c>
      <c r="BM345" s="157" t="s">
        <v>755</v>
      </c>
    </row>
    <row r="346" spans="2:65" s="1" customFormat="1" ht="24" customHeight="1" x14ac:dyDescent="0.2">
      <c r="B346" s="145"/>
      <c r="C346" s="146" t="s">
        <v>756</v>
      </c>
      <c r="D346" s="146" t="s">
        <v>174</v>
      </c>
      <c r="E346" s="147"/>
      <c r="F346" s="148" t="s">
        <v>757</v>
      </c>
      <c r="G346" s="149" t="s">
        <v>257</v>
      </c>
      <c r="H346" s="150">
        <v>10</v>
      </c>
      <c r="I346" s="151"/>
      <c r="J346" s="150">
        <f t="shared" si="100"/>
        <v>0</v>
      </c>
      <c r="K346" s="152"/>
      <c r="L346" s="28"/>
      <c r="M346" s="153" t="s">
        <v>1</v>
      </c>
      <c r="N346" s="154" t="s">
        <v>37</v>
      </c>
      <c r="P346" s="155">
        <f t="shared" si="101"/>
        <v>0</v>
      </c>
      <c r="Q346" s="155">
        <v>0</v>
      </c>
      <c r="R346" s="155">
        <f t="shared" si="102"/>
        <v>0</v>
      </c>
      <c r="S346" s="155">
        <v>0</v>
      </c>
      <c r="T346" s="156">
        <f t="shared" si="103"/>
        <v>0</v>
      </c>
      <c r="AR346" s="157" t="s">
        <v>123</v>
      </c>
      <c r="AT346" s="157" t="s">
        <v>174</v>
      </c>
      <c r="AU346" s="157" t="s">
        <v>178</v>
      </c>
      <c r="AY346" s="13" t="s">
        <v>172</v>
      </c>
      <c r="BE346" s="158">
        <f t="shared" si="104"/>
        <v>0</v>
      </c>
      <c r="BF346" s="158">
        <f t="shared" si="105"/>
        <v>0</v>
      </c>
      <c r="BG346" s="158">
        <f t="shared" si="106"/>
        <v>0</v>
      </c>
      <c r="BH346" s="158">
        <f t="shared" si="107"/>
        <v>0</v>
      </c>
      <c r="BI346" s="158">
        <f t="shared" si="108"/>
        <v>0</v>
      </c>
      <c r="BJ346" s="13" t="s">
        <v>178</v>
      </c>
      <c r="BK346" s="158">
        <f t="shared" si="109"/>
        <v>0</v>
      </c>
      <c r="BL346" s="13" t="s">
        <v>123</v>
      </c>
      <c r="BM346" s="157" t="s">
        <v>758</v>
      </c>
    </row>
    <row r="347" spans="2:65" s="1" customFormat="1" ht="36" customHeight="1" x14ac:dyDescent="0.2">
      <c r="B347" s="145"/>
      <c r="C347" s="159" t="s">
        <v>759</v>
      </c>
      <c r="D347" s="159" t="s">
        <v>244</v>
      </c>
      <c r="E347" s="160"/>
      <c r="F347" s="161" t="s">
        <v>760</v>
      </c>
      <c r="G347" s="162" t="s">
        <v>257</v>
      </c>
      <c r="H347" s="163">
        <v>10</v>
      </c>
      <c r="I347" s="164"/>
      <c r="J347" s="163">
        <f t="shared" si="100"/>
        <v>0</v>
      </c>
      <c r="K347" s="165"/>
      <c r="L347" s="166"/>
      <c r="M347" s="167" t="s">
        <v>1</v>
      </c>
      <c r="N347" s="168" t="s">
        <v>37</v>
      </c>
      <c r="P347" s="155">
        <f t="shared" si="101"/>
        <v>0</v>
      </c>
      <c r="Q347" s="155">
        <v>2.5000000000000001E-2</v>
      </c>
      <c r="R347" s="155">
        <f t="shared" si="102"/>
        <v>0.25</v>
      </c>
      <c r="S347" s="155">
        <v>0</v>
      </c>
      <c r="T347" s="156">
        <f t="shared" si="103"/>
        <v>0</v>
      </c>
      <c r="AR347" s="157" t="s">
        <v>265</v>
      </c>
      <c r="AT347" s="157" t="s">
        <v>244</v>
      </c>
      <c r="AU347" s="157" t="s">
        <v>178</v>
      </c>
      <c r="AY347" s="13" t="s">
        <v>172</v>
      </c>
      <c r="BE347" s="158">
        <f t="shared" si="104"/>
        <v>0</v>
      </c>
      <c r="BF347" s="158">
        <f t="shared" si="105"/>
        <v>0</v>
      </c>
      <c r="BG347" s="158">
        <f t="shared" si="106"/>
        <v>0</v>
      </c>
      <c r="BH347" s="158">
        <f t="shared" si="107"/>
        <v>0</v>
      </c>
      <c r="BI347" s="158">
        <f t="shared" si="108"/>
        <v>0</v>
      </c>
      <c r="BJ347" s="13" t="s">
        <v>178</v>
      </c>
      <c r="BK347" s="158">
        <f t="shared" si="109"/>
        <v>0</v>
      </c>
      <c r="BL347" s="13" t="s">
        <v>123</v>
      </c>
      <c r="BM347" s="157" t="s">
        <v>761</v>
      </c>
    </row>
    <row r="348" spans="2:65" s="1" customFormat="1" ht="16.5" customHeight="1" x14ac:dyDescent="0.2">
      <c r="B348" s="145"/>
      <c r="C348" s="146" t="s">
        <v>762</v>
      </c>
      <c r="D348" s="146" t="s">
        <v>174</v>
      </c>
      <c r="E348" s="147"/>
      <c r="F348" s="148" t="s">
        <v>763</v>
      </c>
      <c r="G348" s="149" t="s">
        <v>257</v>
      </c>
      <c r="H348" s="150">
        <v>32</v>
      </c>
      <c r="I348" s="151"/>
      <c r="J348" s="150">
        <f t="shared" si="100"/>
        <v>0</v>
      </c>
      <c r="K348" s="152"/>
      <c r="L348" s="28"/>
      <c r="M348" s="153" t="s">
        <v>1</v>
      </c>
      <c r="N348" s="154" t="s">
        <v>37</v>
      </c>
      <c r="P348" s="155">
        <f t="shared" si="101"/>
        <v>0</v>
      </c>
      <c r="Q348" s="155">
        <v>4.4999999999999999E-4</v>
      </c>
      <c r="R348" s="155">
        <f t="shared" si="102"/>
        <v>1.44E-2</v>
      </c>
      <c r="S348" s="155">
        <v>0</v>
      </c>
      <c r="T348" s="156">
        <f t="shared" si="103"/>
        <v>0</v>
      </c>
      <c r="AR348" s="157" t="s">
        <v>123</v>
      </c>
      <c r="AT348" s="157" t="s">
        <v>174</v>
      </c>
      <c r="AU348" s="157" t="s">
        <v>178</v>
      </c>
      <c r="AY348" s="13" t="s">
        <v>172</v>
      </c>
      <c r="BE348" s="158">
        <f t="shared" si="104"/>
        <v>0</v>
      </c>
      <c r="BF348" s="158">
        <f t="shared" si="105"/>
        <v>0</v>
      </c>
      <c r="BG348" s="158">
        <f t="shared" si="106"/>
        <v>0</v>
      </c>
      <c r="BH348" s="158">
        <f t="shared" si="107"/>
        <v>0</v>
      </c>
      <c r="BI348" s="158">
        <f t="shared" si="108"/>
        <v>0</v>
      </c>
      <c r="BJ348" s="13" t="s">
        <v>178</v>
      </c>
      <c r="BK348" s="158">
        <f t="shared" si="109"/>
        <v>0</v>
      </c>
      <c r="BL348" s="13" t="s">
        <v>123</v>
      </c>
      <c r="BM348" s="157" t="s">
        <v>764</v>
      </c>
    </row>
    <row r="349" spans="2:65" s="1" customFormat="1" ht="36" customHeight="1" x14ac:dyDescent="0.2">
      <c r="B349" s="145"/>
      <c r="C349" s="159" t="s">
        <v>765</v>
      </c>
      <c r="D349" s="159" t="s">
        <v>244</v>
      </c>
      <c r="E349" s="160"/>
      <c r="F349" s="161" t="s">
        <v>766</v>
      </c>
      <c r="G349" s="162" t="s">
        <v>257</v>
      </c>
      <c r="H349" s="163">
        <v>32</v>
      </c>
      <c r="I349" s="164"/>
      <c r="J349" s="163">
        <f t="shared" si="100"/>
        <v>0</v>
      </c>
      <c r="K349" s="165"/>
      <c r="L349" s="166"/>
      <c r="M349" s="167" t="s">
        <v>1</v>
      </c>
      <c r="N349" s="168" t="s">
        <v>37</v>
      </c>
      <c r="P349" s="155">
        <f t="shared" si="101"/>
        <v>0</v>
      </c>
      <c r="Q349" s="155">
        <v>1.4999999999999999E-2</v>
      </c>
      <c r="R349" s="155">
        <f t="shared" si="102"/>
        <v>0.48</v>
      </c>
      <c r="S349" s="155">
        <v>0</v>
      </c>
      <c r="T349" s="156">
        <f t="shared" si="103"/>
        <v>0</v>
      </c>
      <c r="AR349" s="157" t="s">
        <v>265</v>
      </c>
      <c r="AT349" s="157" t="s">
        <v>244</v>
      </c>
      <c r="AU349" s="157" t="s">
        <v>178</v>
      </c>
      <c r="AY349" s="13" t="s">
        <v>172</v>
      </c>
      <c r="BE349" s="158">
        <f t="shared" si="104"/>
        <v>0</v>
      </c>
      <c r="BF349" s="158">
        <f t="shared" si="105"/>
        <v>0</v>
      </c>
      <c r="BG349" s="158">
        <f t="shared" si="106"/>
        <v>0</v>
      </c>
      <c r="BH349" s="158">
        <f t="shared" si="107"/>
        <v>0</v>
      </c>
      <c r="BI349" s="158">
        <f t="shared" si="108"/>
        <v>0</v>
      </c>
      <c r="BJ349" s="13" t="s">
        <v>178</v>
      </c>
      <c r="BK349" s="158">
        <f t="shared" si="109"/>
        <v>0</v>
      </c>
      <c r="BL349" s="13" t="s">
        <v>123</v>
      </c>
      <c r="BM349" s="157" t="s">
        <v>767</v>
      </c>
    </row>
    <row r="350" spans="2:65" s="1" customFormat="1" ht="16.5" customHeight="1" x14ac:dyDescent="0.2">
      <c r="B350" s="145"/>
      <c r="C350" s="146" t="s">
        <v>768</v>
      </c>
      <c r="D350" s="146" t="s">
        <v>174</v>
      </c>
      <c r="E350" s="147"/>
      <c r="F350" s="148" t="s">
        <v>769</v>
      </c>
      <c r="G350" s="149" t="s">
        <v>257</v>
      </c>
      <c r="H350" s="150">
        <v>3</v>
      </c>
      <c r="I350" s="151"/>
      <c r="J350" s="150">
        <f t="shared" si="100"/>
        <v>0</v>
      </c>
      <c r="K350" s="152"/>
      <c r="L350" s="28"/>
      <c r="M350" s="153" t="s">
        <v>1</v>
      </c>
      <c r="N350" s="154" t="s">
        <v>37</v>
      </c>
      <c r="P350" s="155">
        <f t="shared" si="101"/>
        <v>0</v>
      </c>
      <c r="Q350" s="155">
        <v>5.0000000000000001E-4</v>
      </c>
      <c r="R350" s="155">
        <f t="shared" si="102"/>
        <v>1.5E-3</v>
      </c>
      <c r="S350" s="155">
        <v>0</v>
      </c>
      <c r="T350" s="156">
        <f t="shared" si="103"/>
        <v>0</v>
      </c>
      <c r="AR350" s="157" t="s">
        <v>123</v>
      </c>
      <c r="AT350" s="157" t="s">
        <v>174</v>
      </c>
      <c r="AU350" s="157" t="s">
        <v>178</v>
      </c>
      <c r="AY350" s="13" t="s">
        <v>172</v>
      </c>
      <c r="BE350" s="158">
        <f t="shared" si="104"/>
        <v>0</v>
      </c>
      <c r="BF350" s="158">
        <f t="shared" si="105"/>
        <v>0</v>
      </c>
      <c r="BG350" s="158">
        <f t="shared" si="106"/>
        <v>0</v>
      </c>
      <c r="BH350" s="158">
        <f t="shared" si="107"/>
        <v>0</v>
      </c>
      <c r="BI350" s="158">
        <f t="shared" si="108"/>
        <v>0</v>
      </c>
      <c r="BJ350" s="13" t="s">
        <v>178</v>
      </c>
      <c r="BK350" s="158">
        <f t="shared" si="109"/>
        <v>0</v>
      </c>
      <c r="BL350" s="13" t="s">
        <v>123</v>
      </c>
      <c r="BM350" s="157" t="s">
        <v>770</v>
      </c>
    </row>
    <row r="351" spans="2:65" s="1" customFormat="1" ht="36" customHeight="1" x14ac:dyDescent="0.2">
      <c r="B351" s="145"/>
      <c r="C351" s="159" t="s">
        <v>771</v>
      </c>
      <c r="D351" s="159" t="s">
        <v>244</v>
      </c>
      <c r="E351" s="160"/>
      <c r="F351" s="161" t="s">
        <v>772</v>
      </c>
      <c r="G351" s="162" t="s">
        <v>257</v>
      </c>
      <c r="H351" s="163">
        <v>3</v>
      </c>
      <c r="I351" s="164"/>
      <c r="J351" s="163">
        <f t="shared" si="100"/>
        <v>0</v>
      </c>
      <c r="K351" s="165"/>
      <c r="L351" s="166"/>
      <c r="M351" s="167" t="s">
        <v>1</v>
      </c>
      <c r="N351" s="168" t="s">
        <v>37</v>
      </c>
      <c r="P351" s="155">
        <f t="shared" si="101"/>
        <v>0</v>
      </c>
      <c r="Q351" s="155">
        <v>0.02</v>
      </c>
      <c r="R351" s="155">
        <f t="shared" si="102"/>
        <v>0.06</v>
      </c>
      <c r="S351" s="155">
        <v>0</v>
      </c>
      <c r="T351" s="156">
        <f t="shared" si="103"/>
        <v>0</v>
      </c>
      <c r="AR351" s="157" t="s">
        <v>265</v>
      </c>
      <c r="AT351" s="157" t="s">
        <v>244</v>
      </c>
      <c r="AU351" s="157" t="s">
        <v>178</v>
      </c>
      <c r="AY351" s="13" t="s">
        <v>172</v>
      </c>
      <c r="BE351" s="158">
        <f t="shared" si="104"/>
        <v>0</v>
      </c>
      <c r="BF351" s="158">
        <f t="shared" si="105"/>
        <v>0</v>
      </c>
      <c r="BG351" s="158">
        <f t="shared" si="106"/>
        <v>0</v>
      </c>
      <c r="BH351" s="158">
        <f t="shared" si="107"/>
        <v>0</v>
      </c>
      <c r="BI351" s="158">
        <f t="shared" si="108"/>
        <v>0</v>
      </c>
      <c r="BJ351" s="13" t="s">
        <v>178</v>
      </c>
      <c r="BK351" s="158">
        <f t="shared" si="109"/>
        <v>0</v>
      </c>
      <c r="BL351" s="13" t="s">
        <v>123</v>
      </c>
      <c r="BM351" s="157" t="s">
        <v>773</v>
      </c>
    </row>
    <row r="352" spans="2:65" s="11" customFormat="1" ht="22.8" customHeight="1" x14ac:dyDescent="0.25">
      <c r="B352" s="133"/>
      <c r="D352" s="134" t="s">
        <v>70</v>
      </c>
      <c r="E352" s="143"/>
      <c r="F352" s="143" t="s">
        <v>774</v>
      </c>
      <c r="I352" s="136"/>
      <c r="J352" s="144">
        <f>BK352</f>
        <v>0</v>
      </c>
      <c r="L352" s="133"/>
      <c r="M352" s="138"/>
      <c r="P352" s="139">
        <f>SUM(P353:P361)</f>
        <v>0</v>
      </c>
      <c r="R352" s="139">
        <f>SUM(R353:R361)</f>
        <v>0.9722687000000001</v>
      </c>
      <c r="T352" s="140">
        <f>SUM(T353:T361)</f>
        <v>0</v>
      </c>
      <c r="AR352" s="134" t="s">
        <v>178</v>
      </c>
      <c r="AT352" s="141" t="s">
        <v>70</v>
      </c>
      <c r="AU352" s="141" t="s">
        <v>79</v>
      </c>
      <c r="AY352" s="134" t="s">
        <v>172</v>
      </c>
      <c r="BK352" s="142">
        <f>SUM(BK353:BK361)</f>
        <v>0</v>
      </c>
    </row>
    <row r="353" spans="2:65" s="1" customFormat="1" ht="16.5" customHeight="1" x14ac:dyDescent="0.2">
      <c r="B353" s="145"/>
      <c r="C353" s="146" t="s">
        <v>775</v>
      </c>
      <c r="D353" s="146" t="s">
        <v>174</v>
      </c>
      <c r="E353" s="147"/>
      <c r="F353" s="148" t="s">
        <v>776</v>
      </c>
      <c r="G353" s="149" t="s">
        <v>395</v>
      </c>
      <c r="H353" s="150">
        <v>16.7</v>
      </c>
      <c r="I353" s="151"/>
      <c r="J353" s="150">
        <f t="shared" ref="J353:J361" si="110">ROUND(I353*H353,2)</f>
        <v>0</v>
      </c>
      <c r="K353" s="152"/>
      <c r="L353" s="28"/>
      <c r="M353" s="153" t="s">
        <v>1</v>
      </c>
      <c r="N353" s="154" t="s">
        <v>37</v>
      </c>
      <c r="P353" s="155">
        <f t="shared" ref="P353:P361" si="111">O353*H353</f>
        <v>0</v>
      </c>
      <c r="Q353" s="155">
        <v>6.0000000000000002E-5</v>
      </c>
      <c r="R353" s="155">
        <f t="shared" ref="R353:R361" si="112">Q353*H353</f>
        <v>1.0020000000000001E-3</v>
      </c>
      <c r="S353" s="155">
        <v>0</v>
      </c>
      <c r="T353" s="156">
        <f t="shared" ref="T353:T361" si="113">S353*H353</f>
        <v>0</v>
      </c>
      <c r="AR353" s="157" t="s">
        <v>123</v>
      </c>
      <c r="AT353" s="157" t="s">
        <v>174</v>
      </c>
      <c r="AU353" s="157" t="s">
        <v>178</v>
      </c>
      <c r="AY353" s="13" t="s">
        <v>172</v>
      </c>
      <c r="BE353" s="158">
        <f t="shared" ref="BE353:BE361" si="114">IF(N353="základná",J353,0)</f>
        <v>0</v>
      </c>
      <c r="BF353" s="158">
        <f t="shared" ref="BF353:BF361" si="115">IF(N353="znížená",J353,0)</f>
        <v>0</v>
      </c>
      <c r="BG353" s="158">
        <f t="shared" ref="BG353:BG361" si="116">IF(N353="zákl. prenesená",J353,0)</f>
        <v>0</v>
      </c>
      <c r="BH353" s="158">
        <f t="shared" ref="BH353:BH361" si="117">IF(N353="zníž. prenesená",J353,0)</f>
        <v>0</v>
      </c>
      <c r="BI353" s="158">
        <f t="shared" ref="BI353:BI361" si="118">IF(N353="nulová",J353,0)</f>
        <v>0</v>
      </c>
      <c r="BJ353" s="13" t="s">
        <v>178</v>
      </c>
      <c r="BK353" s="158">
        <f t="shared" ref="BK353:BK361" si="119">ROUND(I353*H353,2)</f>
        <v>0</v>
      </c>
      <c r="BL353" s="13" t="s">
        <v>123</v>
      </c>
      <c r="BM353" s="157" t="s">
        <v>777</v>
      </c>
    </row>
    <row r="354" spans="2:65" s="1" customFormat="1" ht="16.5" customHeight="1" x14ac:dyDescent="0.2">
      <c r="B354" s="145"/>
      <c r="C354" s="159" t="s">
        <v>778</v>
      </c>
      <c r="D354" s="159" t="s">
        <v>244</v>
      </c>
      <c r="E354" s="160"/>
      <c r="F354" s="161" t="s">
        <v>779</v>
      </c>
      <c r="G354" s="162" t="s">
        <v>395</v>
      </c>
      <c r="H354" s="163">
        <v>16.7</v>
      </c>
      <c r="I354" s="164"/>
      <c r="J354" s="163">
        <f t="shared" si="110"/>
        <v>0</v>
      </c>
      <c r="K354" s="165"/>
      <c r="L354" s="166"/>
      <c r="M354" s="167" t="s">
        <v>1</v>
      </c>
      <c r="N354" s="168" t="s">
        <v>37</v>
      </c>
      <c r="P354" s="155">
        <f t="shared" si="111"/>
        <v>0</v>
      </c>
      <c r="Q354" s="155">
        <v>6.2700000000000004E-3</v>
      </c>
      <c r="R354" s="155">
        <f t="shared" si="112"/>
        <v>0.104709</v>
      </c>
      <c r="S354" s="155">
        <v>0</v>
      </c>
      <c r="T354" s="156">
        <f t="shared" si="113"/>
        <v>0</v>
      </c>
      <c r="AR354" s="157" t="s">
        <v>265</v>
      </c>
      <c r="AT354" s="157" t="s">
        <v>244</v>
      </c>
      <c r="AU354" s="157" t="s">
        <v>178</v>
      </c>
      <c r="AY354" s="13" t="s">
        <v>172</v>
      </c>
      <c r="BE354" s="158">
        <f t="shared" si="114"/>
        <v>0</v>
      </c>
      <c r="BF354" s="158">
        <f t="shared" si="115"/>
        <v>0</v>
      </c>
      <c r="BG354" s="158">
        <f t="shared" si="116"/>
        <v>0</v>
      </c>
      <c r="BH354" s="158">
        <f t="shared" si="117"/>
        <v>0</v>
      </c>
      <c r="BI354" s="158">
        <f t="shared" si="118"/>
        <v>0</v>
      </c>
      <c r="BJ354" s="13" t="s">
        <v>178</v>
      </c>
      <c r="BK354" s="158">
        <f t="shared" si="119"/>
        <v>0</v>
      </c>
      <c r="BL354" s="13" t="s">
        <v>123</v>
      </c>
      <c r="BM354" s="157" t="s">
        <v>780</v>
      </c>
    </row>
    <row r="355" spans="2:65" s="1" customFormat="1" ht="24" customHeight="1" x14ac:dyDescent="0.2">
      <c r="B355" s="145"/>
      <c r="C355" s="146" t="s">
        <v>781</v>
      </c>
      <c r="D355" s="146" t="s">
        <v>174</v>
      </c>
      <c r="E355" s="147"/>
      <c r="F355" s="148" t="s">
        <v>782</v>
      </c>
      <c r="G355" s="149" t="s">
        <v>395</v>
      </c>
      <c r="H355" s="150">
        <v>22.3</v>
      </c>
      <c r="I355" s="151"/>
      <c r="J355" s="150">
        <f t="shared" si="110"/>
        <v>0</v>
      </c>
      <c r="K355" s="152"/>
      <c r="L355" s="28"/>
      <c r="M355" s="153" t="s">
        <v>1</v>
      </c>
      <c r="N355" s="154" t="s">
        <v>37</v>
      </c>
      <c r="P355" s="155">
        <f t="shared" si="111"/>
        <v>0</v>
      </c>
      <c r="Q355" s="155">
        <v>6.0000000000000002E-5</v>
      </c>
      <c r="R355" s="155">
        <f t="shared" si="112"/>
        <v>1.338E-3</v>
      </c>
      <c r="S355" s="155">
        <v>0</v>
      </c>
      <c r="T355" s="156">
        <f t="shared" si="113"/>
        <v>0</v>
      </c>
      <c r="AR355" s="157" t="s">
        <v>123</v>
      </c>
      <c r="AT355" s="157" t="s">
        <v>174</v>
      </c>
      <c r="AU355" s="157" t="s">
        <v>178</v>
      </c>
      <c r="AY355" s="13" t="s">
        <v>172</v>
      </c>
      <c r="BE355" s="158">
        <f t="shared" si="114"/>
        <v>0</v>
      </c>
      <c r="BF355" s="158">
        <f t="shared" si="115"/>
        <v>0</v>
      </c>
      <c r="BG355" s="158">
        <f t="shared" si="116"/>
        <v>0</v>
      </c>
      <c r="BH355" s="158">
        <f t="shared" si="117"/>
        <v>0</v>
      </c>
      <c r="BI355" s="158">
        <f t="shared" si="118"/>
        <v>0</v>
      </c>
      <c r="BJ355" s="13" t="s">
        <v>178</v>
      </c>
      <c r="BK355" s="158">
        <f t="shared" si="119"/>
        <v>0</v>
      </c>
      <c r="BL355" s="13" t="s">
        <v>123</v>
      </c>
      <c r="BM355" s="157" t="s">
        <v>783</v>
      </c>
    </row>
    <row r="356" spans="2:65" s="1" customFormat="1" ht="16.5" customHeight="1" x14ac:dyDescent="0.2">
      <c r="B356" s="145"/>
      <c r="C356" s="159" t="s">
        <v>784</v>
      </c>
      <c r="D356" s="159" t="s">
        <v>244</v>
      </c>
      <c r="E356" s="160"/>
      <c r="F356" s="161" t="s">
        <v>785</v>
      </c>
      <c r="G356" s="162" t="s">
        <v>395</v>
      </c>
      <c r="H356" s="163">
        <v>22.3</v>
      </c>
      <c r="I356" s="164"/>
      <c r="J356" s="163">
        <f t="shared" si="110"/>
        <v>0</v>
      </c>
      <c r="K356" s="165"/>
      <c r="L356" s="166"/>
      <c r="M356" s="167" t="s">
        <v>1</v>
      </c>
      <c r="N356" s="168" t="s">
        <v>37</v>
      </c>
      <c r="P356" s="155">
        <f t="shared" si="111"/>
        <v>0</v>
      </c>
      <c r="Q356" s="155">
        <v>7.3200000000000001E-3</v>
      </c>
      <c r="R356" s="155">
        <f t="shared" si="112"/>
        <v>0.16323600000000002</v>
      </c>
      <c r="S356" s="155">
        <v>0</v>
      </c>
      <c r="T356" s="156">
        <f t="shared" si="113"/>
        <v>0</v>
      </c>
      <c r="AR356" s="157" t="s">
        <v>265</v>
      </c>
      <c r="AT356" s="157" t="s">
        <v>244</v>
      </c>
      <c r="AU356" s="157" t="s">
        <v>178</v>
      </c>
      <c r="AY356" s="13" t="s">
        <v>172</v>
      </c>
      <c r="BE356" s="158">
        <f t="shared" si="114"/>
        <v>0</v>
      </c>
      <c r="BF356" s="158">
        <f t="shared" si="115"/>
        <v>0</v>
      </c>
      <c r="BG356" s="158">
        <f t="shared" si="116"/>
        <v>0</v>
      </c>
      <c r="BH356" s="158">
        <f t="shared" si="117"/>
        <v>0</v>
      </c>
      <c r="BI356" s="158">
        <f t="shared" si="118"/>
        <v>0</v>
      </c>
      <c r="BJ356" s="13" t="s">
        <v>178</v>
      </c>
      <c r="BK356" s="158">
        <f t="shared" si="119"/>
        <v>0</v>
      </c>
      <c r="BL356" s="13" t="s">
        <v>123</v>
      </c>
      <c r="BM356" s="157" t="s">
        <v>786</v>
      </c>
    </row>
    <row r="357" spans="2:65" s="1" customFormat="1" ht="16.5" customHeight="1" x14ac:dyDescent="0.2">
      <c r="B357" s="145"/>
      <c r="C357" s="146" t="s">
        <v>787</v>
      </c>
      <c r="D357" s="146" t="s">
        <v>174</v>
      </c>
      <c r="E357" s="147"/>
      <c r="F357" s="148" t="s">
        <v>788</v>
      </c>
      <c r="G357" s="149" t="s">
        <v>257</v>
      </c>
      <c r="H357" s="150">
        <v>1</v>
      </c>
      <c r="I357" s="151"/>
      <c r="J357" s="150">
        <f t="shared" si="110"/>
        <v>0</v>
      </c>
      <c r="K357" s="152"/>
      <c r="L357" s="28"/>
      <c r="M357" s="153" t="s">
        <v>1</v>
      </c>
      <c r="N357" s="154" t="s">
        <v>37</v>
      </c>
      <c r="P357" s="155">
        <f t="shared" si="111"/>
        <v>0</v>
      </c>
      <c r="Q357" s="155">
        <v>5.0000000000000002E-5</v>
      </c>
      <c r="R357" s="155">
        <f t="shared" si="112"/>
        <v>5.0000000000000002E-5</v>
      </c>
      <c r="S357" s="155">
        <v>0</v>
      </c>
      <c r="T357" s="156">
        <f t="shared" si="113"/>
        <v>0</v>
      </c>
      <c r="AR357" s="157" t="s">
        <v>123</v>
      </c>
      <c r="AT357" s="157" t="s">
        <v>174</v>
      </c>
      <c r="AU357" s="157" t="s">
        <v>178</v>
      </c>
      <c r="AY357" s="13" t="s">
        <v>172</v>
      </c>
      <c r="BE357" s="158">
        <f t="shared" si="114"/>
        <v>0</v>
      </c>
      <c r="BF357" s="158">
        <f t="shared" si="115"/>
        <v>0</v>
      </c>
      <c r="BG357" s="158">
        <f t="shared" si="116"/>
        <v>0</v>
      </c>
      <c r="BH357" s="158">
        <f t="shared" si="117"/>
        <v>0</v>
      </c>
      <c r="BI357" s="158">
        <f t="shared" si="118"/>
        <v>0</v>
      </c>
      <c r="BJ357" s="13" t="s">
        <v>178</v>
      </c>
      <c r="BK357" s="158">
        <f t="shared" si="119"/>
        <v>0</v>
      </c>
      <c r="BL357" s="13" t="s">
        <v>123</v>
      </c>
      <c r="BM357" s="157" t="s">
        <v>789</v>
      </c>
    </row>
    <row r="358" spans="2:65" s="1" customFormat="1" ht="24" customHeight="1" x14ac:dyDescent="0.2">
      <c r="B358" s="145"/>
      <c r="C358" s="159" t="s">
        <v>790</v>
      </c>
      <c r="D358" s="159" t="s">
        <v>244</v>
      </c>
      <c r="E358" s="160"/>
      <c r="F358" s="161" t="s">
        <v>791</v>
      </c>
      <c r="G358" s="162" t="s">
        <v>257</v>
      </c>
      <c r="H358" s="163">
        <v>1</v>
      </c>
      <c r="I358" s="164"/>
      <c r="J358" s="163">
        <f t="shared" si="110"/>
        <v>0</v>
      </c>
      <c r="K358" s="165"/>
      <c r="L358" s="166"/>
      <c r="M358" s="167" t="s">
        <v>1</v>
      </c>
      <c r="N358" s="168" t="s">
        <v>37</v>
      </c>
      <c r="P358" s="155">
        <f t="shared" si="111"/>
        <v>0</v>
      </c>
      <c r="Q358" s="155">
        <v>0</v>
      </c>
      <c r="R358" s="155">
        <f t="shared" si="112"/>
        <v>0</v>
      </c>
      <c r="S358" s="155">
        <v>0</v>
      </c>
      <c r="T358" s="156">
        <f t="shared" si="113"/>
        <v>0</v>
      </c>
      <c r="AR358" s="157" t="s">
        <v>265</v>
      </c>
      <c r="AT358" s="157" t="s">
        <v>244</v>
      </c>
      <c r="AU358" s="157" t="s">
        <v>178</v>
      </c>
      <c r="AY358" s="13" t="s">
        <v>172</v>
      </c>
      <c r="BE358" s="158">
        <f t="shared" si="114"/>
        <v>0</v>
      </c>
      <c r="BF358" s="158">
        <f t="shared" si="115"/>
        <v>0</v>
      </c>
      <c r="BG358" s="158">
        <f t="shared" si="116"/>
        <v>0</v>
      </c>
      <c r="BH358" s="158">
        <f t="shared" si="117"/>
        <v>0</v>
      </c>
      <c r="BI358" s="158">
        <f t="shared" si="118"/>
        <v>0</v>
      </c>
      <c r="BJ358" s="13" t="s">
        <v>178</v>
      </c>
      <c r="BK358" s="158">
        <f t="shared" si="119"/>
        <v>0</v>
      </c>
      <c r="BL358" s="13" t="s">
        <v>123</v>
      </c>
      <c r="BM358" s="157" t="s">
        <v>792</v>
      </c>
    </row>
    <row r="359" spans="2:65" s="1" customFormat="1" ht="24" customHeight="1" x14ac:dyDescent="0.2">
      <c r="B359" s="145"/>
      <c r="C359" s="146" t="s">
        <v>793</v>
      </c>
      <c r="D359" s="146" t="s">
        <v>174</v>
      </c>
      <c r="E359" s="147"/>
      <c r="F359" s="148" t="s">
        <v>794</v>
      </c>
      <c r="G359" s="149" t="s">
        <v>795</v>
      </c>
      <c r="H359" s="150">
        <v>110.89</v>
      </c>
      <c r="I359" s="151"/>
      <c r="J359" s="150">
        <f t="shared" si="110"/>
        <v>0</v>
      </c>
      <c r="K359" s="152"/>
      <c r="L359" s="28"/>
      <c r="M359" s="153" t="s">
        <v>1</v>
      </c>
      <c r="N359" s="154" t="s">
        <v>37</v>
      </c>
      <c r="P359" s="155">
        <f t="shared" si="111"/>
        <v>0</v>
      </c>
      <c r="Q359" s="155">
        <v>6.0000000000000002E-5</v>
      </c>
      <c r="R359" s="155">
        <f t="shared" si="112"/>
        <v>6.6534000000000003E-3</v>
      </c>
      <c r="S359" s="155">
        <v>0</v>
      </c>
      <c r="T359" s="156">
        <f t="shared" si="113"/>
        <v>0</v>
      </c>
      <c r="AR359" s="157" t="s">
        <v>123</v>
      </c>
      <c r="AT359" s="157" t="s">
        <v>174</v>
      </c>
      <c r="AU359" s="157" t="s">
        <v>178</v>
      </c>
      <c r="AY359" s="13" t="s">
        <v>172</v>
      </c>
      <c r="BE359" s="158">
        <f t="shared" si="114"/>
        <v>0</v>
      </c>
      <c r="BF359" s="158">
        <f t="shared" si="115"/>
        <v>0</v>
      </c>
      <c r="BG359" s="158">
        <f t="shared" si="116"/>
        <v>0</v>
      </c>
      <c r="BH359" s="158">
        <f t="shared" si="117"/>
        <v>0</v>
      </c>
      <c r="BI359" s="158">
        <f t="shared" si="118"/>
        <v>0</v>
      </c>
      <c r="BJ359" s="13" t="s">
        <v>178</v>
      </c>
      <c r="BK359" s="158">
        <f t="shared" si="119"/>
        <v>0</v>
      </c>
      <c r="BL359" s="13" t="s">
        <v>123</v>
      </c>
      <c r="BM359" s="157" t="s">
        <v>796</v>
      </c>
    </row>
    <row r="360" spans="2:65" s="1" customFormat="1" ht="16.5" customHeight="1" x14ac:dyDescent="0.2">
      <c r="B360" s="145"/>
      <c r="C360" s="159" t="s">
        <v>797</v>
      </c>
      <c r="D360" s="159" t="s">
        <v>244</v>
      </c>
      <c r="E360" s="160"/>
      <c r="F360" s="161" t="s">
        <v>798</v>
      </c>
      <c r="G360" s="162" t="s">
        <v>795</v>
      </c>
      <c r="H360" s="163">
        <v>110.89</v>
      </c>
      <c r="I360" s="164"/>
      <c r="J360" s="163">
        <f t="shared" si="110"/>
        <v>0</v>
      </c>
      <c r="K360" s="165"/>
      <c r="L360" s="166"/>
      <c r="M360" s="167" t="s">
        <v>1</v>
      </c>
      <c r="N360" s="168" t="s">
        <v>37</v>
      </c>
      <c r="P360" s="155">
        <f t="shared" si="111"/>
        <v>0</v>
      </c>
      <c r="Q360" s="155">
        <v>6.2700000000000004E-3</v>
      </c>
      <c r="R360" s="155">
        <f t="shared" si="112"/>
        <v>0.69528030000000007</v>
      </c>
      <c r="S360" s="155">
        <v>0</v>
      </c>
      <c r="T360" s="156">
        <f t="shared" si="113"/>
        <v>0</v>
      </c>
      <c r="AR360" s="157" t="s">
        <v>265</v>
      </c>
      <c r="AT360" s="157" t="s">
        <v>244</v>
      </c>
      <c r="AU360" s="157" t="s">
        <v>178</v>
      </c>
      <c r="AY360" s="13" t="s">
        <v>172</v>
      </c>
      <c r="BE360" s="158">
        <f t="shared" si="114"/>
        <v>0</v>
      </c>
      <c r="BF360" s="158">
        <f t="shared" si="115"/>
        <v>0</v>
      </c>
      <c r="BG360" s="158">
        <f t="shared" si="116"/>
        <v>0</v>
      </c>
      <c r="BH360" s="158">
        <f t="shared" si="117"/>
        <v>0</v>
      </c>
      <c r="BI360" s="158">
        <f t="shared" si="118"/>
        <v>0</v>
      </c>
      <c r="BJ360" s="13" t="s">
        <v>178</v>
      </c>
      <c r="BK360" s="158">
        <f t="shared" si="119"/>
        <v>0</v>
      </c>
      <c r="BL360" s="13" t="s">
        <v>123</v>
      </c>
      <c r="BM360" s="157" t="s">
        <v>799</v>
      </c>
    </row>
    <row r="361" spans="2:65" s="1" customFormat="1" ht="24" customHeight="1" x14ac:dyDescent="0.2">
      <c r="B361" s="145"/>
      <c r="C361" s="146" t="s">
        <v>800</v>
      </c>
      <c r="D361" s="146" t="s">
        <v>174</v>
      </c>
      <c r="E361" s="147"/>
      <c r="F361" s="148" t="s">
        <v>801</v>
      </c>
      <c r="G361" s="149" t="s">
        <v>238</v>
      </c>
      <c r="H361" s="150">
        <v>0.97</v>
      </c>
      <c r="I361" s="151"/>
      <c r="J361" s="150">
        <f t="shared" si="110"/>
        <v>0</v>
      </c>
      <c r="K361" s="152"/>
      <c r="L361" s="28"/>
      <c r="M361" s="153" t="s">
        <v>1</v>
      </c>
      <c r="N361" s="154" t="s">
        <v>37</v>
      </c>
      <c r="P361" s="155">
        <f t="shared" si="111"/>
        <v>0</v>
      </c>
      <c r="Q361" s="155">
        <v>0</v>
      </c>
      <c r="R361" s="155">
        <f t="shared" si="112"/>
        <v>0</v>
      </c>
      <c r="S361" s="155">
        <v>0</v>
      </c>
      <c r="T361" s="156">
        <f t="shared" si="113"/>
        <v>0</v>
      </c>
      <c r="AR361" s="157" t="s">
        <v>123</v>
      </c>
      <c r="AT361" s="157" t="s">
        <v>174</v>
      </c>
      <c r="AU361" s="157" t="s">
        <v>178</v>
      </c>
      <c r="AY361" s="13" t="s">
        <v>172</v>
      </c>
      <c r="BE361" s="158">
        <f t="shared" si="114"/>
        <v>0</v>
      </c>
      <c r="BF361" s="158">
        <f t="shared" si="115"/>
        <v>0</v>
      </c>
      <c r="BG361" s="158">
        <f t="shared" si="116"/>
        <v>0</v>
      </c>
      <c r="BH361" s="158">
        <f t="shared" si="117"/>
        <v>0</v>
      </c>
      <c r="BI361" s="158">
        <f t="shared" si="118"/>
        <v>0</v>
      </c>
      <c r="BJ361" s="13" t="s">
        <v>178</v>
      </c>
      <c r="BK361" s="158">
        <f t="shared" si="119"/>
        <v>0</v>
      </c>
      <c r="BL361" s="13" t="s">
        <v>123</v>
      </c>
      <c r="BM361" s="157" t="s">
        <v>802</v>
      </c>
    </row>
    <row r="362" spans="2:65" s="11" customFormat="1" ht="22.8" customHeight="1" x14ac:dyDescent="0.25">
      <c r="B362" s="133"/>
      <c r="D362" s="134" t="s">
        <v>70</v>
      </c>
      <c r="E362" s="143"/>
      <c r="F362" s="143" t="s">
        <v>803</v>
      </c>
      <c r="I362" s="136"/>
      <c r="J362" s="144">
        <f>BK362</f>
        <v>0</v>
      </c>
      <c r="L362" s="133"/>
      <c r="M362" s="138"/>
      <c r="P362" s="139">
        <f>SUM(P363:P366)</f>
        <v>0</v>
      </c>
      <c r="R362" s="139">
        <f>SUM(R363:R366)</f>
        <v>7.7087617000000002</v>
      </c>
      <c r="T362" s="140">
        <f>SUM(T363:T366)</f>
        <v>0</v>
      </c>
      <c r="AR362" s="134" t="s">
        <v>178</v>
      </c>
      <c r="AT362" s="141" t="s">
        <v>70</v>
      </c>
      <c r="AU362" s="141" t="s">
        <v>79</v>
      </c>
      <c r="AY362" s="134" t="s">
        <v>172</v>
      </c>
      <c r="BK362" s="142">
        <f>SUM(BK363:BK366)</f>
        <v>0</v>
      </c>
    </row>
    <row r="363" spans="2:65" s="1" customFormat="1" ht="24" customHeight="1" x14ac:dyDescent="0.2">
      <c r="B363" s="145"/>
      <c r="C363" s="146" t="s">
        <v>804</v>
      </c>
      <c r="D363" s="146" t="s">
        <v>174</v>
      </c>
      <c r="E363" s="147"/>
      <c r="F363" s="148" t="s">
        <v>805</v>
      </c>
      <c r="G363" s="149" t="s">
        <v>395</v>
      </c>
      <c r="H363" s="150">
        <v>455.79</v>
      </c>
      <c r="I363" s="151"/>
      <c r="J363" s="150">
        <f>ROUND(I363*H363,2)</f>
        <v>0</v>
      </c>
      <c r="K363" s="152"/>
      <c r="L363" s="28"/>
      <c r="M363" s="153" t="s">
        <v>1</v>
      </c>
      <c r="N363" s="154" t="s">
        <v>37</v>
      </c>
      <c r="P363" s="155">
        <f>O363*H363</f>
        <v>0</v>
      </c>
      <c r="Q363" s="155">
        <v>3.1199999999999999E-3</v>
      </c>
      <c r="R363" s="155">
        <f>Q363*H363</f>
        <v>1.4220648</v>
      </c>
      <c r="S363" s="155">
        <v>0</v>
      </c>
      <c r="T363" s="156">
        <f>S363*H363</f>
        <v>0</v>
      </c>
      <c r="AR363" s="157" t="s">
        <v>123</v>
      </c>
      <c r="AT363" s="157" t="s">
        <v>174</v>
      </c>
      <c r="AU363" s="157" t="s">
        <v>178</v>
      </c>
      <c r="AY363" s="13" t="s">
        <v>172</v>
      </c>
      <c r="BE363" s="158">
        <f>IF(N363="základná",J363,0)</f>
        <v>0</v>
      </c>
      <c r="BF363" s="158">
        <f>IF(N363="znížená",J363,0)</f>
        <v>0</v>
      </c>
      <c r="BG363" s="158">
        <f>IF(N363="zákl. prenesená",J363,0)</f>
        <v>0</v>
      </c>
      <c r="BH363" s="158">
        <f>IF(N363="zníž. prenesená",J363,0)</f>
        <v>0</v>
      </c>
      <c r="BI363" s="158">
        <f>IF(N363="nulová",J363,0)</f>
        <v>0</v>
      </c>
      <c r="BJ363" s="13" t="s">
        <v>178</v>
      </c>
      <c r="BK363" s="158">
        <f>ROUND(I363*H363,2)</f>
        <v>0</v>
      </c>
      <c r="BL363" s="13" t="s">
        <v>123</v>
      </c>
      <c r="BM363" s="157" t="s">
        <v>806</v>
      </c>
    </row>
    <row r="364" spans="2:65" s="1" customFormat="1" ht="24" customHeight="1" x14ac:dyDescent="0.2">
      <c r="B364" s="145"/>
      <c r="C364" s="146" t="s">
        <v>807</v>
      </c>
      <c r="D364" s="146" t="s">
        <v>174</v>
      </c>
      <c r="E364" s="147"/>
      <c r="F364" s="148" t="s">
        <v>808</v>
      </c>
      <c r="G364" s="149" t="s">
        <v>207</v>
      </c>
      <c r="H364" s="150">
        <v>389.11</v>
      </c>
      <c r="I364" s="151"/>
      <c r="J364" s="150">
        <f>ROUND(I364*H364,2)</f>
        <v>0</v>
      </c>
      <c r="K364" s="152"/>
      <c r="L364" s="28"/>
      <c r="M364" s="153" t="s">
        <v>1</v>
      </c>
      <c r="N364" s="154" t="s">
        <v>37</v>
      </c>
      <c r="P364" s="155">
        <f>O364*H364</f>
        <v>0</v>
      </c>
      <c r="Q364" s="155">
        <v>3.2699999999999999E-3</v>
      </c>
      <c r="R364" s="155">
        <f>Q364*H364</f>
        <v>1.2723897</v>
      </c>
      <c r="S364" s="155">
        <v>0</v>
      </c>
      <c r="T364" s="156">
        <f>S364*H364</f>
        <v>0</v>
      </c>
      <c r="AR364" s="157" t="s">
        <v>123</v>
      </c>
      <c r="AT364" s="157" t="s">
        <v>174</v>
      </c>
      <c r="AU364" s="157" t="s">
        <v>178</v>
      </c>
      <c r="AY364" s="13" t="s">
        <v>172</v>
      </c>
      <c r="BE364" s="158">
        <f>IF(N364="základná",J364,0)</f>
        <v>0</v>
      </c>
      <c r="BF364" s="158">
        <f>IF(N364="znížená",J364,0)</f>
        <v>0</v>
      </c>
      <c r="BG364" s="158">
        <f>IF(N364="zákl. prenesená",J364,0)</f>
        <v>0</v>
      </c>
      <c r="BH364" s="158">
        <f>IF(N364="zníž. prenesená",J364,0)</f>
        <v>0</v>
      </c>
      <c r="BI364" s="158">
        <f>IF(N364="nulová",J364,0)</f>
        <v>0</v>
      </c>
      <c r="BJ364" s="13" t="s">
        <v>178</v>
      </c>
      <c r="BK364" s="158">
        <f>ROUND(I364*H364,2)</f>
        <v>0</v>
      </c>
      <c r="BL364" s="13" t="s">
        <v>123</v>
      </c>
      <c r="BM364" s="157" t="s">
        <v>809</v>
      </c>
    </row>
    <row r="365" spans="2:65" s="1" customFormat="1" ht="24" customHeight="1" x14ac:dyDescent="0.2">
      <c r="B365" s="145"/>
      <c r="C365" s="159" t="s">
        <v>810</v>
      </c>
      <c r="D365" s="159" t="s">
        <v>244</v>
      </c>
      <c r="E365" s="160"/>
      <c r="F365" s="161" t="s">
        <v>811</v>
      </c>
      <c r="G365" s="162" t="s">
        <v>207</v>
      </c>
      <c r="H365" s="163">
        <v>442.96</v>
      </c>
      <c r="I365" s="164"/>
      <c r="J365" s="163">
        <f>ROUND(I365*H365,2)</f>
        <v>0</v>
      </c>
      <c r="K365" s="165"/>
      <c r="L365" s="166"/>
      <c r="M365" s="167" t="s">
        <v>1</v>
      </c>
      <c r="N365" s="168" t="s">
        <v>37</v>
      </c>
      <c r="P365" s="155">
        <f>O365*H365</f>
        <v>0</v>
      </c>
      <c r="Q365" s="155">
        <v>1.132E-2</v>
      </c>
      <c r="R365" s="155">
        <f>Q365*H365</f>
        <v>5.0143072000000002</v>
      </c>
      <c r="S365" s="155">
        <v>0</v>
      </c>
      <c r="T365" s="156">
        <f>S365*H365</f>
        <v>0</v>
      </c>
      <c r="AR365" s="157" t="s">
        <v>265</v>
      </c>
      <c r="AT365" s="157" t="s">
        <v>244</v>
      </c>
      <c r="AU365" s="157" t="s">
        <v>178</v>
      </c>
      <c r="AY365" s="13" t="s">
        <v>172</v>
      </c>
      <c r="BE365" s="158">
        <f>IF(N365="základná",J365,0)</f>
        <v>0</v>
      </c>
      <c r="BF365" s="158">
        <f>IF(N365="znížená",J365,0)</f>
        <v>0</v>
      </c>
      <c r="BG365" s="158">
        <f>IF(N365="zákl. prenesená",J365,0)</f>
        <v>0</v>
      </c>
      <c r="BH365" s="158">
        <f>IF(N365="zníž. prenesená",J365,0)</f>
        <v>0</v>
      </c>
      <c r="BI365" s="158">
        <f>IF(N365="nulová",J365,0)</f>
        <v>0</v>
      </c>
      <c r="BJ365" s="13" t="s">
        <v>178</v>
      </c>
      <c r="BK365" s="158">
        <f>ROUND(I365*H365,2)</f>
        <v>0</v>
      </c>
      <c r="BL365" s="13" t="s">
        <v>123</v>
      </c>
      <c r="BM365" s="157" t="s">
        <v>812</v>
      </c>
    </row>
    <row r="366" spans="2:65" s="1" customFormat="1" ht="24" customHeight="1" x14ac:dyDescent="0.2">
      <c r="B366" s="145"/>
      <c r="C366" s="146" t="s">
        <v>813</v>
      </c>
      <c r="D366" s="146" t="s">
        <v>174</v>
      </c>
      <c r="E366" s="147"/>
      <c r="F366" s="148" t="s">
        <v>814</v>
      </c>
      <c r="G366" s="149" t="s">
        <v>238</v>
      </c>
      <c r="H366" s="150">
        <v>7.71</v>
      </c>
      <c r="I366" s="151"/>
      <c r="J366" s="150">
        <f>ROUND(I366*H366,2)</f>
        <v>0</v>
      </c>
      <c r="K366" s="152"/>
      <c r="L366" s="28"/>
      <c r="M366" s="153" t="s">
        <v>1</v>
      </c>
      <c r="N366" s="154" t="s">
        <v>37</v>
      </c>
      <c r="P366" s="155">
        <f>O366*H366</f>
        <v>0</v>
      </c>
      <c r="Q366" s="155">
        <v>0</v>
      </c>
      <c r="R366" s="155">
        <f>Q366*H366</f>
        <v>0</v>
      </c>
      <c r="S366" s="155">
        <v>0</v>
      </c>
      <c r="T366" s="156">
        <f>S366*H366</f>
        <v>0</v>
      </c>
      <c r="AR366" s="157" t="s">
        <v>123</v>
      </c>
      <c r="AT366" s="157" t="s">
        <v>174</v>
      </c>
      <c r="AU366" s="157" t="s">
        <v>178</v>
      </c>
      <c r="AY366" s="13" t="s">
        <v>172</v>
      </c>
      <c r="BE366" s="158">
        <f>IF(N366="základná",J366,0)</f>
        <v>0</v>
      </c>
      <c r="BF366" s="158">
        <f>IF(N366="znížená",J366,0)</f>
        <v>0</v>
      </c>
      <c r="BG366" s="158">
        <f>IF(N366="zákl. prenesená",J366,0)</f>
        <v>0</v>
      </c>
      <c r="BH366" s="158">
        <f>IF(N366="zníž. prenesená",J366,0)</f>
        <v>0</v>
      </c>
      <c r="BI366" s="158">
        <f>IF(N366="nulová",J366,0)</f>
        <v>0</v>
      </c>
      <c r="BJ366" s="13" t="s">
        <v>178</v>
      </c>
      <c r="BK366" s="158">
        <f>ROUND(I366*H366,2)</f>
        <v>0</v>
      </c>
      <c r="BL366" s="13" t="s">
        <v>123</v>
      </c>
      <c r="BM366" s="157" t="s">
        <v>815</v>
      </c>
    </row>
    <row r="367" spans="2:65" s="11" customFormat="1" ht="22.8" customHeight="1" x14ac:dyDescent="0.25">
      <c r="B367" s="133"/>
      <c r="D367" s="134" t="s">
        <v>70</v>
      </c>
      <c r="E367" s="143"/>
      <c r="F367" s="143" t="s">
        <v>816</v>
      </c>
      <c r="I367" s="136"/>
      <c r="J367" s="144">
        <f>BK367</f>
        <v>0</v>
      </c>
      <c r="L367" s="133"/>
      <c r="M367" s="138"/>
      <c r="P367" s="139">
        <f>SUM(P368:P376)</f>
        <v>0</v>
      </c>
      <c r="R367" s="139">
        <f>SUM(R368:R376)</f>
        <v>2.0830861999999999</v>
      </c>
      <c r="T367" s="140">
        <f>SUM(T368:T376)</f>
        <v>0</v>
      </c>
      <c r="AR367" s="134" t="s">
        <v>178</v>
      </c>
      <c r="AT367" s="141" t="s">
        <v>70</v>
      </c>
      <c r="AU367" s="141" t="s">
        <v>79</v>
      </c>
      <c r="AY367" s="134" t="s">
        <v>172</v>
      </c>
      <c r="BK367" s="142">
        <f>SUM(BK368:BK376)</f>
        <v>0</v>
      </c>
    </row>
    <row r="368" spans="2:65" s="1" customFormat="1" ht="24" customHeight="1" x14ac:dyDescent="0.2">
      <c r="B368" s="145"/>
      <c r="C368" s="146" t="s">
        <v>817</v>
      </c>
      <c r="D368" s="146" t="s">
        <v>174</v>
      </c>
      <c r="E368" s="147"/>
      <c r="F368" s="148" t="s">
        <v>818</v>
      </c>
      <c r="G368" s="149" t="s">
        <v>395</v>
      </c>
      <c r="H368" s="150">
        <v>291.94</v>
      </c>
      <c r="I368" s="151"/>
      <c r="J368" s="150">
        <f t="shared" ref="J368:J376" si="120">ROUND(I368*H368,2)</f>
        <v>0</v>
      </c>
      <c r="K368" s="152"/>
      <c r="L368" s="28"/>
      <c r="M368" s="153" t="s">
        <v>1</v>
      </c>
      <c r="N368" s="154" t="s">
        <v>37</v>
      </c>
      <c r="P368" s="155">
        <f t="shared" ref="P368:P376" si="121">O368*H368</f>
        <v>0</v>
      </c>
      <c r="Q368" s="155">
        <v>1.0000000000000001E-5</v>
      </c>
      <c r="R368" s="155">
        <f t="shared" ref="R368:R376" si="122">Q368*H368</f>
        <v>2.9194000000000004E-3</v>
      </c>
      <c r="S368" s="155">
        <v>0</v>
      </c>
      <c r="T368" s="156">
        <f t="shared" ref="T368:T376" si="123">S368*H368</f>
        <v>0</v>
      </c>
      <c r="AR368" s="157" t="s">
        <v>123</v>
      </c>
      <c r="AT368" s="157" t="s">
        <v>174</v>
      </c>
      <c r="AU368" s="157" t="s">
        <v>178</v>
      </c>
      <c r="AY368" s="13" t="s">
        <v>172</v>
      </c>
      <c r="BE368" s="158">
        <f t="shared" ref="BE368:BE376" si="124">IF(N368="základná",J368,0)</f>
        <v>0</v>
      </c>
      <c r="BF368" s="158">
        <f t="shared" ref="BF368:BF376" si="125">IF(N368="znížená",J368,0)</f>
        <v>0</v>
      </c>
      <c r="BG368" s="158">
        <f t="shared" ref="BG368:BG376" si="126">IF(N368="zákl. prenesená",J368,0)</f>
        <v>0</v>
      </c>
      <c r="BH368" s="158">
        <f t="shared" ref="BH368:BH376" si="127">IF(N368="zníž. prenesená",J368,0)</f>
        <v>0</v>
      </c>
      <c r="BI368" s="158">
        <f t="shared" ref="BI368:BI376" si="128">IF(N368="nulová",J368,0)</f>
        <v>0</v>
      </c>
      <c r="BJ368" s="13" t="s">
        <v>178</v>
      </c>
      <c r="BK368" s="158">
        <f t="shared" ref="BK368:BK376" si="129">ROUND(I368*H368,2)</f>
        <v>0</v>
      </c>
      <c r="BL368" s="13" t="s">
        <v>123</v>
      </c>
      <c r="BM368" s="157" t="s">
        <v>819</v>
      </c>
    </row>
    <row r="369" spans="2:65" s="1" customFormat="1" ht="24" customHeight="1" x14ac:dyDescent="0.2">
      <c r="B369" s="145"/>
      <c r="C369" s="159" t="s">
        <v>820</v>
      </c>
      <c r="D369" s="159" t="s">
        <v>244</v>
      </c>
      <c r="E369" s="160"/>
      <c r="F369" s="161" t="s">
        <v>821</v>
      </c>
      <c r="G369" s="162" t="s">
        <v>395</v>
      </c>
      <c r="H369" s="163">
        <v>294.86</v>
      </c>
      <c r="I369" s="164"/>
      <c r="J369" s="163">
        <f t="shared" si="120"/>
        <v>0</v>
      </c>
      <c r="K369" s="165"/>
      <c r="L369" s="166"/>
      <c r="M369" s="167" t="s">
        <v>1</v>
      </c>
      <c r="N369" s="168" t="s">
        <v>37</v>
      </c>
      <c r="P369" s="155">
        <f t="shared" si="121"/>
        <v>0</v>
      </c>
      <c r="Q369" s="155">
        <v>5.0000000000000001E-4</v>
      </c>
      <c r="R369" s="155">
        <f t="shared" si="122"/>
        <v>0.14743000000000001</v>
      </c>
      <c r="S369" s="155">
        <v>0</v>
      </c>
      <c r="T369" s="156">
        <f t="shared" si="123"/>
        <v>0</v>
      </c>
      <c r="AR369" s="157" t="s">
        <v>265</v>
      </c>
      <c r="AT369" s="157" t="s">
        <v>244</v>
      </c>
      <c r="AU369" s="157" t="s">
        <v>178</v>
      </c>
      <c r="AY369" s="13" t="s">
        <v>172</v>
      </c>
      <c r="BE369" s="158">
        <f t="shared" si="124"/>
        <v>0</v>
      </c>
      <c r="BF369" s="158">
        <f t="shared" si="125"/>
        <v>0</v>
      </c>
      <c r="BG369" s="158">
        <f t="shared" si="126"/>
        <v>0</v>
      </c>
      <c r="BH369" s="158">
        <f t="shared" si="127"/>
        <v>0</v>
      </c>
      <c r="BI369" s="158">
        <f t="shared" si="128"/>
        <v>0</v>
      </c>
      <c r="BJ369" s="13" t="s">
        <v>178</v>
      </c>
      <c r="BK369" s="158">
        <f t="shared" si="129"/>
        <v>0</v>
      </c>
      <c r="BL369" s="13" t="s">
        <v>123</v>
      </c>
      <c r="BM369" s="157" t="s">
        <v>822</v>
      </c>
    </row>
    <row r="370" spans="2:65" s="1" customFormat="1" ht="24" customHeight="1" x14ac:dyDescent="0.2">
      <c r="B370" s="145"/>
      <c r="C370" s="146" t="s">
        <v>823</v>
      </c>
      <c r="D370" s="146" t="s">
        <v>174</v>
      </c>
      <c r="E370" s="147"/>
      <c r="F370" s="148" t="s">
        <v>824</v>
      </c>
      <c r="G370" s="149" t="s">
        <v>207</v>
      </c>
      <c r="H370" s="150">
        <v>251</v>
      </c>
      <c r="I370" s="151"/>
      <c r="J370" s="150">
        <f t="shared" si="120"/>
        <v>0</v>
      </c>
      <c r="K370" s="152"/>
      <c r="L370" s="28"/>
      <c r="M370" s="153" t="s">
        <v>1</v>
      </c>
      <c r="N370" s="154" t="s">
        <v>37</v>
      </c>
      <c r="P370" s="155">
        <f t="shared" si="121"/>
        <v>0</v>
      </c>
      <c r="Q370" s="155">
        <v>2.0000000000000002E-5</v>
      </c>
      <c r="R370" s="155">
        <f t="shared" si="122"/>
        <v>5.0200000000000002E-3</v>
      </c>
      <c r="S370" s="155">
        <v>0</v>
      </c>
      <c r="T370" s="156">
        <f t="shared" si="123"/>
        <v>0</v>
      </c>
      <c r="AR370" s="157" t="s">
        <v>123</v>
      </c>
      <c r="AT370" s="157" t="s">
        <v>174</v>
      </c>
      <c r="AU370" s="157" t="s">
        <v>178</v>
      </c>
      <c r="AY370" s="13" t="s">
        <v>172</v>
      </c>
      <c r="BE370" s="158">
        <f t="shared" si="124"/>
        <v>0</v>
      </c>
      <c r="BF370" s="158">
        <f t="shared" si="125"/>
        <v>0</v>
      </c>
      <c r="BG370" s="158">
        <f t="shared" si="126"/>
        <v>0</v>
      </c>
      <c r="BH370" s="158">
        <f t="shared" si="127"/>
        <v>0</v>
      </c>
      <c r="BI370" s="158">
        <f t="shared" si="128"/>
        <v>0</v>
      </c>
      <c r="BJ370" s="13" t="s">
        <v>178</v>
      </c>
      <c r="BK370" s="158">
        <f t="shared" si="129"/>
        <v>0</v>
      </c>
      <c r="BL370" s="13" t="s">
        <v>123</v>
      </c>
      <c r="BM370" s="157" t="s">
        <v>825</v>
      </c>
    </row>
    <row r="371" spans="2:65" s="1" customFormat="1" ht="16.5" customHeight="1" x14ac:dyDescent="0.2">
      <c r="B371" s="145"/>
      <c r="C371" s="159" t="s">
        <v>826</v>
      </c>
      <c r="D371" s="159" t="s">
        <v>244</v>
      </c>
      <c r="E371" s="160"/>
      <c r="F371" s="161" t="s">
        <v>827</v>
      </c>
      <c r="G371" s="162" t="s">
        <v>207</v>
      </c>
      <c r="H371" s="163">
        <v>256.02</v>
      </c>
      <c r="I371" s="164"/>
      <c r="J371" s="163">
        <f t="shared" si="120"/>
        <v>0</v>
      </c>
      <c r="K371" s="165"/>
      <c r="L371" s="166"/>
      <c r="M371" s="167" t="s">
        <v>1</v>
      </c>
      <c r="N371" s="168" t="s">
        <v>37</v>
      </c>
      <c r="P371" s="155">
        <f t="shared" si="121"/>
        <v>0</v>
      </c>
      <c r="Q371" s="155">
        <v>7.4000000000000003E-3</v>
      </c>
      <c r="R371" s="155">
        <f t="shared" si="122"/>
        <v>1.8945479999999999</v>
      </c>
      <c r="S371" s="155">
        <v>0</v>
      </c>
      <c r="T371" s="156">
        <f t="shared" si="123"/>
        <v>0</v>
      </c>
      <c r="AR371" s="157" t="s">
        <v>265</v>
      </c>
      <c r="AT371" s="157" t="s">
        <v>244</v>
      </c>
      <c r="AU371" s="157" t="s">
        <v>178</v>
      </c>
      <c r="AY371" s="13" t="s">
        <v>172</v>
      </c>
      <c r="BE371" s="158">
        <f t="shared" si="124"/>
        <v>0</v>
      </c>
      <c r="BF371" s="158">
        <f t="shared" si="125"/>
        <v>0</v>
      </c>
      <c r="BG371" s="158">
        <f t="shared" si="126"/>
        <v>0</v>
      </c>
      <c r="BH371" s="158">
        <f t="shared" si="127"/>
        <v>0</v>
      </c>
      <c r="BI371" s="158">
        <f t="shared" si="128"/>
        <v>0</v>
      </c>
      <c r="BJ371" s="13" t="s">
        <v>178</v>
      </c>
      <c r="BK371" s="158">
        <f t="shared" si="129"/>
        <v>0</v>
      </c>
      <c r="BL371" s="13" t="s">
        <v>123</v>
      </c>
      <c r="BM371" s="157" t="s">
        <v>828</v>
      </c>
    </row>
    <row r="372" spans="2:65" s="1" customFormat="1" ht="16.5" customHeight="1" x14ac:dyDescent="0.2">
      <c r="B372" s="145"/>
      <c r="C372" s="146" t="s">
        <v>829</v>
      </c>
      <c r="D372" s="146" t="s">
        <v>174</v>
      </c>
      <c r="E372" s="147"/>
      <c r="F372" s="148" t="s">
        <v>830</v>
      </c>
      <c r="G372" s="149" t="s">
        <v>207</v>
      </c>
      <c r="H372" s="150">
        <v>606.14</v>
      </c>
      <c r="I372" s="151"/>
      <c r="J372" s="150">
        <f t="shared" si="120"/>
        <v>0</v>
      </c>
      <c r="K372" s="152"/>
      <c r="L372" s="28"/>
      <c r="M372" s="153" t="s">
        <v>1</v>
      </c>
      <c r="N372" s="154" t="s">
        <v>37</v>
      </c>
      <c r="P372" s="155">
        <f t="shared" si="121"/>
        <v>0</v>
      </c>
      <c r="Q372" s="155">
        <v>0</v>
      </c>
      <c r="R372" s="155">
        <f t="shared" si="122"/>
        <v>0</v>
      </c>
      <c r="S372" s="155">
        <v>0</v>
      </c>
      <c r="T372" s="156">
        <f t="shared" si="123"/>
        <v>0</v>
      </c>
      <c r="AR372" s="157" t="s">
        <v>123</v>
      </c>
      <c r="AT372" s="157" t="s">
        <v>174</v>
      </c>
      <c r="AU372" s="157" t="s">
        <v>178</v>
      </c>
      <c r="AY372" s="13" t="s">
        <v>172</v>
      </c>
      <c r="BE372" s="158">
        <f t="shared" si="124"/>
        <v>0</v>
      </c>
      <c r="BF372" s="158">
        <f t="shared" si="125"/>
        <v>0</v>
      </c>
      <c r="BG372" s="158">
        <f t="shared" si="126"/>
        <v>0</v>
      </c>
      <c r="BH372" s="158">
        <f t="shared" si="127"/>
        <v>0</v>
      </c>
      <c r="BI372" s="158">
        <f t="shared" si="128"/>
        <v>0</v>
      </c>
      <c r="BJ372" s="13" t="s">
        <v>178</v>
      </c>
      <c r="BK372" s="158">
        <f t="shared" si="129"/>
        <v>0</v>
      </c>
      <c r="BL372" s="13" t="s">
        <v>123</v>
      </c>
      <c r="BM372" s="157" t="s">
        <v>831</v>
      </c>
    </row>
    <row r="373" spans="2:65" s="1" customFormat="1" ht="16.5" customHeight="1" x14ac:dyDescent="0.2">
      <c r="B373" s="145"/>
      <c r="C373" s="159" t="s">
        <v>832</v>
      </c>
      <c r="D373" s="159" t="s">
        <v>244</v>
      </c>
      <c r="E373" s="160"/>
      <c r="F373" s="161" t="s">
        <v>833</v>
      </c>
      <c r="G373" s="162" t="s">
        <v>207</v>
      </c>
      <c r="H373" s="163">
        <v>624.32000000000005</v>
      </c>
      <c r="I373" s="164"/>
      <c r="J373" s="163">
        <f t="shared" si="120"/>
        <v>0</v>
      </c>
      <c r="K373" s="165"/>
      <c r="L373" s="166"/>
      <c r="M373" s="167" t="s">
        <v>1</v>
      </c>
      <c r="N373" s="168" t="s">
        <v>37</v>
      </c>
      <c r="P373" s="155">
        <f t="shared" si="121"/>
        <v>0</v>
      </c>
      <c r="Q373" s="155">
        <v>2.0000000000000002E-5</v>
      </c>
      <c r="R373" s="155">
        <f t="shared" si="122"/>
        <v>1.2486400000000002E-2</v>
      </c>
      <c r="S373" s="155">
        <v>0</v>
      </c>
      <c r="T373" s="156">
        <f t="shared" si="123"/>
        <v>0</v>
      </c>
      <c r="AR373" s="157" t="s">
        <v>265</v>
      </c>
      <c r="AT373" s="157" t="s">
        <v>244</v>
      </c>
      <c r="AU373" s="157" t="s">
        <v>178</v>
      </c>
      <c r="AY373" s="13" t="s">
        <v>172</v>
      </c>
      <c r="BE373" s="158">
        <f t="shared" si="124"/>
        <v>0</v>
      </c>
      <c r="BF373" s="158">
        <f t="shared" si="125"/>
        <v>0</v>
      </c>
      <c r="BG373" s="158">
        <f t="shared" si="126"/>
        <v>0</v>
      </c>
      <c r="BH373" s="158">
        <f t="shared" si="127"/>
        <v>0</v>
      </c>
      <c r="BI373" s="158">
        <f t="shared" si="128"/>
        <v>0</v>
      </c>
      <c r="BJ373" s="13" t="s">
        <v>178</v>
      </c>
      <c r="BK373" s="158">
        <f t="shared" si="129"/>
        <v>0</v>
      </c>
      <c r="BL373" s="13" t="s">
        <v>123</v>
      </c>
      <c r="BM373" s="157" t="s">
        <v>834</v>
      </c>
    </row>
    <row r="374" spans="2:65" s="1" customFormat="1" ht="24" customHeight="1" x14ac:dyDescent="0.2">
      <c r="B374" s="145"/>
      <c r="C374" s="146" t="s">
        <v>835</v>
      </c>
      <c r="D374" s="146" t="s">
        <v>174</v>
      </c>
      <c r="E374" s="147"/>
      <c r="F374" s="148" t="s">
        <v>836</v>
      </c>
      <c r="G374" s="149" t="s">
        <v>207</v>
      </c>
      <c r="H374" s="150">
        <v>251</v>
      </c>
      <c r="I374" s="151"/>
      <c r="J374" s="150">
        <f t="shared" si="120"/>
        <v>0</v>
      </c>
      <c r="K374" s="152"/>
      <c r="L374" s="28"/>
      <c r="M374" s="153" t="s">
        <v>1</v>
      </c>
      <c r="N374" s="154" t="s">
        <v>37</v>
      </c>
      <c r="P374" s="155">
        <f t="shared" si="121"/>
        <v>0</v>
      </c>
      <c r="Q374" s="155">
        <v>0</v>
      </c>
      <c r="R374" s="155">
        <f t="shared" si="122"/>
        <v>0</v>
      </c>
      <c r="S374" s="155">
        <v>0</v>
      </c>
      <c r="T374" s="156">
        <f t="shared" si="123"/>
        <v>0</v>
      </c>
      <c r="AR374" s="157" t="s">
        <v>123</v>
      </c>
      <c r="AT374" s="157" t="s">
        <v>174</v>
      </c>
      <c r="AU374" s="157" t="s">
        <v>178</v>
      </c>
      <c r="AY374" s="13" t="s">
        <v>172</v>
      </c>
      <c r="BE374" s="158">
        <f t="shared" si="124"/>
        <v>0</v>
      </c>
      <c r="BF374" s="158">
        <f t="shared" si="125"/>
        <v>0</v>
      </c>
      <c r="BG374" s="158">
        <f t="shared" si="126"/>
        <v>0</v>
      </c>
      <c r="BH374" s="158">
        <f t="shared" si="127"/>
        <v>0</v>
      </c>
      <c r="BI374" s="158">
        <f t="shared" si="128"/>
        <v>0</v>
      </c>
      <c r="BJ374" s="13" t="s">
        <v>178</v>
      </c>
      <c r="BK374" s="158">
        <f t="shared" si="129"/>
        <v>0</v>
      </c>
      <c r="BL374" s="13" t="s">
        <v>123</v>
      </c>
      <c r="BM374" s="157" t="s">
        <v>837</v>
      </c>
    </row>
    <row r="375" spans="2:65" s="1" customFormat="1" ht="16.5" customHeight="1" x14ac:dyDescent="0.2">
      <c r="B375" s="145"/>
      <c r="C375" s="159" t="s">
        <v>467</v>
      </c>
      <c r="D375" s="159" t="s">
        <v>244</v>
      </c>
      <c r="E375" s="160"/>
      <c r="F375" s="161" t="s">
        <v>838</v>
      </c>
      <c r="G375" s="162" t="s">
        <v>207</v>
      </c>
      <c r="H375" s="163">
        <v>258.52999999999997</v>
      </c>
      <c r="I375" s="164"/>
      <c r="J375" s="163">
        <f t="shared" si="120"/>
        <v>0</v>
      </c>
      <c r="K375" s="165"/>
      <c r="L375" s="166"/>
      <c r="M375" s="167" t="s">
        <v>1</v>
      </c>
      <c r="N375" s="168" t="s">
        <v>37</v>
      </c>
      <c r="P375" s="155">
        <f t="shared" si="121"/>
        <v>0</v>
      </c>
      <c r="Q375" s="155">
        <v>8.0000000000000007E-5</v>
      </c>
      <c r="R375" s="155">
        <f t="shared" si="122"/>
        <v>2.06824E-2</v>
      </c>
      <c r="S375" s="155">
        <v>0</v>
      </c>
      <c r="T375" s="156">
        <f t="shared" si="123"/>
        <v>0</v>
      </c>
      <c r="AR375" s="157" t="s">
        <v>265</v>
      </c>
      <c r="AT375" s="157" t="s">
        <v>244</v>
      </c>
      <c r="AU375" s="157" t="s">
        <v>178</v>
      </c>
      <c r="AY375" s="13" t="s">
        <v>172</v>
      </c>
      <c r="BE375" s="158">
        <f t="shared" si="124"/>
        <v>0</v>
      </c>
      <c r="BF375" s="158">
        <f t="shared" si="125"/>
        <v>0</v>
      </c>
      <c r="BG375" s="158">
        <f t="shared" si="126"/>
        <v>0</v>
      </c>
      <c r="BH375" s="158">
        <f t="shared" si="127"/>
        <v>0</v>
      </c>
      <c r="BI375" s="158">
        <f t="shared" si="128"/>
        <v>0</v>
      </c>
      <c r="BJ375" s="13" t="s">
        <v>178</v>
      </c>
      <c r="BK375" s="158">
        <f t="shared" si="129"/>
        <v>0</v>
      </c>
      <c r="BL375" s="13" t="s">
        <v>123</v>
      </c>
      <c r="BM375" s="157" t="s">
        <v>839</v>
      </c>
    </row>
    <row r="376" spans="2:65" s="1" customFormat="1" ht="24" customHeight="1" x14ac:dyDescent="0.2">
      <c r="B376" s="145"/>
      <c r="C376" s="146" t="s">
        <v>840</v>
      </c>
      <c r="D376" s="146" t="s">
        <v>174</v>
      </c>
      <c r="E376" s="147"/>
      <c r="F376" s="148" t="s">
        <v>841</v>
      </c>
      <c r="G376" s="149" t="s">
        <v>238</v>
      </c>
      <c r="H376" s="150">
        <v>2.08</v>
      </c>
      <c r="I376" s="151"/>
      <c r="J376" s="150">
        <f t="shared" si="120"/>
        <v>0</v>
      </c>
      <c r="K376" s="152"/>
      <c r="L376" s="28"/>
      <c r="M376" s="153" t="s">
        <v>1</v>
      </c>
      <c r="N376" s="154" t="s">
        <v>37</v>
      </c>
      <c r="P376" s="155">
        <f t="shared" si="121"/>
        <v>0</v>
      </c>
      <c r="Q376" s="155">
        <v>0</v>
      </c>
      <c r="R376" s="155">
        <f t="shared" si="122"/>
        <v>0</v>
      </c>
      <c r="S376" s="155">
        <v>0</v>
      </c>
      <c r="T376" s="156">
        <f t="shared" si="123"/>
        <v>0</v>
      </c>
      <c r="AR376" s="157" t="s">
        <v>123</v>
      </c>
      <c r="AT376" s="157" t="s">
        <v>174</v>
      </c>
      <c r="AU376" s="157" t="s">
        <v>178</v>
      </c>
      <c r="AY376" s="13" t="s">
        <v>172</v>
      </c>
      <c r="BE376" s="158">
        <f t="shared" si="124"/>
        <v>0</v>
      </c>
      <c r="BF376" s="158">
        <f t="shared" si="125"/>
        <v>0</v>
      </c>
      <c r="BG376" s="158">
        <f t="shared" si="126"/>
        <v>0</v>
      </c>
      <c r="BH376" s="158">
        <f t="shared" si="127"/>
        <v>0</v>
      </c>
      <c r="BI376" s="158">
        <f t="shared" si="128"/>
        <v>0</v>
      </c>
      <c r="BJ376" s="13" t="s">
        <v>178</v>
      </c>
      <c r="BK376" s="158">
        <f t="shared" si="129"/>
        <v>0</v>
      </c>
      <c r="BL376" s="13" t="s">
        <v>123</v>
      </c>
      <c r="BM376" s="157" t="s">
        <v>842</v>
      </c>
    </row>
    <row r="377" spans="2:65" s="11" customFormat="1" ht="22.8" customHeight="1" x14ac:dyDescent="0.25">
      <c r="B377" s="133"/>
      <c r="D377" s="134" t="s">
        <v>70</v>
      </c>
      <c r="E377" s="143"/>
      <c r="F377" s="143" t="s">
        <v>843</v>
      </c>
      <c r="I377" s="136"/>
      <c r="J377" s="144">
        <f>BK377</f>
        <v>0</v>
      </c>
      <c r="L377" s="133"/>
      <c r="M377" s="138"/>
      <c r="P377" s="139">
        <f>SUM(P378:P380)</f>
        <v>0</v>
      </c>
      <c r="R377" s="139">
        <f>SUM(R378:R380)</f>
        <v>5.3987910000000001</v>
      </c>
      <c r="T377" s="140">
        <f>SUM(T378:T380)</f>
        <v>0</v>
      </c>
      <c r="AR377" s="134" t="s">
        <v>178</v>
      </c>
      <c r="AT377" s="141" t="s">
        <v>70</v>
      </c>
      <c r="AU377" s="141" t="s">
        <v>79</v>
      </c>
      <c r="AY377" s="134" t="s">
        <v>172</v>
      </c>
      <c r="BK377" s="142">
        <f>SUM(BK378:BK380)</f>
        <v>0</v>
      </c>
    </row>
    <row r="378" spans="2:65" s="1" customFormat="1" ht="24" customHeight="1" x14ac:dyDescent="0.2">
      <c r="B378" s="145"/>
      <c r="C378" s="146" t="s">
        <v>844</v>
      </c>
      <c r="D378" s="146" t="s">
        <v>174</v>
      </c>
      <c r="E378" s="147"/>
      <c r="F378" s="148" t="s">
        <v>845</v>
      </c>
      <c r="G378" s="149" t="s">
        <v>207</v>
      </c>
      <c r="H378" s="150">
        <v>218.66</v>
      </c>
      <c r="I378" s="151"/>
      <c r="J378" s="150">
        <f>ROUND(I378*H378,2)</f>
        <v>0</v>
      </c>
      <c r="K378" s="152"/>
      <c r="L378" s="28"/>
      <c r="M378" s="153" t="s">
        <v>1</v>
      </c>
      <c r="N378" s="154" t="s">
        <v>37</v>
      </c>
      <c r="P378" s="155">
        <f>O378*H378</f>
        <v>0</v>
      </c>
      <c r="Q378" s="155">
        <v>2.8500000000000001E-3</v>
      </c>
      <c r="R378" s="155">
        <f>Q378*H378</f>
        <v>0.62318099999999998</v>
      </c>
      <c r="S378" s="155">
        <v>0</v>
      </c>
      <c r="T378" s="156">
        <f>S378*H378</f>
        <v>0</v>
      </c>
      <c r="AR378" s="157" t="s">
        <v>123</v>
      </c>
      <c r="AT378" s="157" t="s">
        <v>174</v>
      </c>
      <c r="AU378" s="157" t="s">
        <v>178</v>
      </c>
      <c r="AY378" s="13" t="s">
        <v>172</v>
      </c>
      <c r="BE378" s="158">
        <f>IF(N378="základná",J378,0)</f>
        <v>0</v>
      </c>
      <c r="BF378" s="158">
        <f>IF(N378="znížená",J378,0)</f>
        <v>0</v>
      </c>
      <c r="BG378" s="158">
        <f>IF(N378="zákl. prenesená",J378,0)</f>
        <v>0</v>
      </c>
      <c r="BH378" s="158">
        <f>IF(N378="zníž. prenesená",J378,0)</f>
        <v>0</v>
      </c>
      <c r="BI378" s="158">
        <f>IF(N378="nulová",J378,0)</f>
        <v>0</v>
      </c>
      <c r="BJ378" s="13" t="s">
        <v>178</v>
      </c>
      <c r="BK378" s="158">
        <f>ROUND(I378*H378,2)</f>
        <v>0</v>
      </c>
      <c r="BL378" s="13" t="s">
        <v>123</v>
      </c>
      <c r="BM378" s="157" t="s">
        <v>846</v>
      </c>
    </row>
    <row r="379" spans="2:65" s="1" customFormat="1" ht="24" customHeight="1" x14ac:dyDescent="0.2">
      <c r="B379" s="145"/>
      <c r="C379" s="159" t="s">
        <v>847</v>
      </c>
      <c r="D379" s="159" t="s">
        <v>244</v>
      </c>
      <c r="E379" s="160"/>
      <c r="F379" s="161" t="s">
        <v>848</v>
      </c>
      <c r="G379" s="162" t="s">
        <v>207</v>
      </c>
      <c r="H379" s="163">
        <v>227.41</v>
      </c>
      <c r="I379" s="164"/>
      <c r="J379" s="163">
        <f>ROUND(I379*H379,2)</f>
        <v>0</v>
      </c>
      <c r="K379" s="165"/>
      <c r="L379" s="166"/>
      <c r="M379" s="167" t="s">
        <v>1</v>
      </c>
      <c r="N379" s="168" t="s">
        <v>37</v>
      </c>
      <c r="P379" s="155">
        <f>O379*H379</f>
        <v>0</v>
      </c>
      <c r="Q379" s="155">
        <v>2.1000000000000001E-2</v>
      </c>
      <c r="R379" s="155">
        <f>Q379*H379</f>
        <v>4.7756100000000004</v>
      </c>
      <c r="S379" s="155">
        <v>0</v>
      </c>
      <c r="T379" s="156">
        <f>S379*H379</f>
        <v>0</v>
      </c>
      <c r="AR379" s="157" t="s">
        <v>265</v>
      </c>
      <c r="AT379" s="157" t="s">
        <v>244</v>
      </c>
      <c r="AU379" s="157" t="s">
        <v>178</v>
      </c>
      <c r="AY379" s="13" t="s">
        <v>172</v>
      </c>
      <c r="BE379" s="158">
        <f>IF(N379="základná",J379,0)</f>
        <v>0</v>
      </c>
      <c r="BF379" s="158">
        <f>IF(N379="znížená",J379,0)</f>
        <v>0</v>
      </c>
      <c r="BG379" s="158">
        <f>IF(N379="zákl. prenesená",J379,0)</f>
        <v>0</v>
      </c>
      <c r="BH379" s="158">
        <f>IF(N379="zníž. prenesená",J379,0)</f>
        <v>0</v>
      </c>
      <c r="BI379" s="158">
        <f>IF(N379="nulová",J379,0)</f>
        <v>0</v>
      </c>
      <c r="BJ379" s="13" t="s">
        <v>178</v>
      </c>
      <c r="BK379" s="158">
        <f>ROUND(I379*H379,2)</f>
        <v>0</v>
      </c>
      <c r="BL379" s="13" t="s">
        <v>123</v>
      </c>
      <c r="BM379" s="157" t="s">
        <v>849</v>
      </c>
    </row>
    <row r="380" spans="2:65" s="1" customFormat="1" ht="24" customHeight="1" x14ac:dyDescent="0.2">
      <c r="B380" s="145"/>
      <c r="C380" s="146" t="s">
        <v>850</v>
      </c>
      <c r="D380" s="146" t="s">
        <v>174</v>
      </c>
      <c r="E380" s="147"/>
      <c r="F380" s="148" t="s">
        <v>851</v>
      </c>
      <c r="G380" s="149" t="s">
        <v>238</v>
      </c>
      <c r="H380" s="150">
        <v>5.4</v>
      </c>
      <c r="I380" s="151"/>
      <c r="J380" s="150">
        <f>ROUND(I380*H380,2)</f>
        <v>0</v>
      </c>
      <c r="K380" s="152"/>
      <c r="L380" s="28"/>
      <c r="M380" s="153" t="s">
        <v>1</v>
      </c>
      <c r="N380" s="154" t="s">
        <v>37</v>
      </c>
      <c r="P380" s="155">
        <f>O380*H380</f>
        <v>0</v>
      </c>
      <c r="Q380" s="155">
        <v>0</v>
      </c>
      <c r="R380" s="155">
        <f>Q380*H380</f>
        <v>0</v>
      </c>
      <c r="S380" s="155">
        <v>0</v>
      </c>
      <c r="T380" s="156">
        <f>S380*H380</f>
        <v>0</v>
      </c>
      <c r="AR380" s="157" t="s">
        <v>123</v>
      </c>
      <c r="AT380" s="157" t="s">
        <v>174</v>
      </c>
      <c r="AU380" s="157" t="s">
        <v>178</v>
      </c>
      <c r="AY380" s="13" t="s">
        <v>172</v>
      </c>
      <c r="BE380" s="158">
        <f>IF(N380="základná",J380,0)</f>
        <v>0</v>
      </c>
      <c r="BF380" s="158">
        <f>IF(N380="znížená",J380,0)</f>
        <v>0</v>
      </c>
      <c r="BG380" s="158">
        <f>IF(N380="zákl. prenesená",J380,0)</f>
        <v>0</v>
      </c>
      <c r="BH380" s="158">
        <f>IF(N380="zníž. prenesená",J380,0)</f>
        <v>0</v>
      </c>
      <c r="BI380" s="158">
        <f>IF(N380="nulová",J380,0)</f>
        <v>0</v>
      </c>
      <c r="BJ380" s="13" t="s">
        <v>178</v>
      </c>
      <c r="BK380" s="158">
        <f>ROUND(I380*H380,2)</f>
        <v>0</v>
      </c>
      <c r="BL380" s="13" t="s">
        <v>123</v>
      </c>
      <c r="BM380" s="157" t="s">
        <v>852</v>
      </c>
    </row>
    <row r="381" spans="2:65" s="11" customFormat="1" ht="22.8" customHeight="1" x14ac:dyDescent="0.25">
      <c r="B381" s="133"/>
      <c r="D381" s="134" t="s">
        <v>70</v>
      </c>
      <c r="E381" s="143"/>
      <c r="F381" s="143" t="s">
        <v>853</v>
      </c>
      <c r="I381" s="136"/>
      <c r="J381" s="144">
        <f>BK381</f>
        <v>0</v>
      </c>
      <c r="L381" s="133"/>
      <c r="M381" s="138"/>
      <c r="P381" s="139">
        <f>P382</f>
        <v>0</v>
      </c>
      <c r="R381" s="139">
        <f>R382</f>
        <v>0.81695680000000004</v>
      </c>
      <c r="T381" s="140">
        <f>T382</f>
        <v>0</v>
      </c>
      <c r="AR381" s="134" t="s">
        <v>178</v>
      </c>
      <c r="AT381" s="141" t="s">
        <v>70</v>
      </c>
      <c r="AU381" s="141" t="s">
        <v>79</v>
      </c>
      <c r="AY381" s="134" t="s">
        <v>172</v>
      </c>
      <c r="BK381" s="142">
        <f>BK382</f>
        <v>0</v>
      </c>
    </row>
    <row r="382" spans="2:65" s="1" customFormat="1" ht="16.5" customHeight="1" x14ac:dyDescent="0.2">
      <c r="B382" s="145"/>
      <c r="C382" s="146" t="s">
        <v>854</v>
      </c>
      <c r="D382" s="146" t="s">
        <v>174</v>
      </c>
      <c r="E382" s="147"/>
      <c r="F382" s="148" t="s">
        <v>855</v>
      </c>
      <c r="G382" s="149" t="s">
        <v>207</v>
      </c>
      <c r="H382" s="150">
        <v>2552.9899999999998</v>
      </c>
      <c r="I382" s="151"/>
      <c r="J382" s="150">
        <f>ROUND(I382*H382,2)</f>
        <v>0</v>
      </c>
      <c r="K382" s="152"/>
      <c r="L382" s="28"/>
      <c r="M382" s="153" t="s">
        <v>1</v>
      </c>
      <c r="N382" s="154" t="s">
        <v>37</v>
      </c>
      <c r="P382" s="155">
        <f>O382*H382</f>
        <v>0</v>
      </c>
      <c r="Q382" s="155">
        <v>3.2000000000000003E-4</v>
      </c>
      <c r="R382" s="155">
        <f>Q382*H382</f>
        <v>0.81695680000000004</v>
      </c>
      <c r="S382" s="155">
        <v>0</v>
      </c>
      <c r="T382" s="156">
        <f>S382*H382</f>
        <v>0</v>
      </c>
      <c r="AR382" s="157" t="s">
        <v>123</v>
      </c>
      <c r="AT382" s="157" t="s">
        <v>174</v>
      </c>
      <c r="AU382" s="157" t="s">
        <v>178</v>
      </c>
      <c r="AY382" s="13" t="s">
        <v>172</v>
      </c>
      <c r="BE382" s="158">
        <f>IF(N382="základná",J382,0)</f>
        <v>0</v>
      </c>
      <c r="BF382" s="158">
        <f>IF(N382="znížená",J382,0)</f>
        <v>0</v>
      </c>
      <c r="BG382" s="158">
        <f>IF(N382="zákl. prenesená",J382,0)</f>
        <v>0</v>
      </c>
      <c r="BH382" s="158">
        <f>IF(N382="zníž. prenesená",J382,0)</f>
        <v>0</v>
      </c>
      <c r="BI382" s="158">
        <f>IF(N382="nulová",J382,0)</f>
        <v>0</v>
      </c>
      <c r="BJ382" s="13" t="s">
        <v>178</v>
      </c>
      <c r="BK382" s="158">
        <f>ROUND(I382*H382,2)</f>
        <v>0</v>
      </c>
      <c r="BL382" s="13" t="s">
        <v>123</v>
      </c>
      <c r="BM382" s="157" t="s">
        <v>856</v>
      </c>
    </row>
    <row r="383" spans="2:65" s="11" customFormat="1" ht="22.8" customHeight="1" x14ac:dyDescent="0.25">
      <c r="B383" s="133"/>
      <c r="D383" s="134" t="s">
        <v>70</v>
      </c>
      <c r="E383" s="143"/>
      <c r="F383" s="143" t="s">
        <v>853</v>
      </c>
      <c r="I383" s="136"/>
      <c r="J383" s="144">
        <f>BK383</f>
        <v>0</v>
      </c>
      <c r="L383" s="133"/>
      <c r="M383" s="138"/>
      <c r="P383" s="139">
        <f>SUM(P384:P385)</f>
        <v>0</v>
      </c>
      <c r="R383" s="139">
        <f>SUM(R384:R385)</f>
        <v>1.035355</v>
      </c>
      <c r="T383" s="140">
        <f>SUM(T384:T385)</f>
        <v>0</v>
      </c>
      <c r="AR383" s="134" t="s">
        <v>178</v>
      </c>
      <c r="AT383" s="141" t="s">
        <v>70</v>
      </c>
      <c r="AU383" s="141" t="s">
        <v>79</v>
      </c>
      <c r="AY383" s="134" t="s">
        <v>172</v>
      </c>
      <c r="BK383" s="142">
        <f>SUM(BK384:BK385)</f>
        <v>0</v>
      </c>
    </row>
    <row r="384" spans="2:65" s="1" customFormat="1" ht="24" customHeight="1" x14ac:dyDescent="0.2">
      <c r="B384" s="145"/>
      <c r="C384" s="146" t="s">
        <v>857</v>
      </c>
      <c r="D384" s="146" t="s">
        <v>174</v>
      </c>
      <c r="E384" s="147"/>
      <c r="F384" s="148" t="s">
        <v>858</v>
      </c>
      <c r="G384" s="149" t="s">
        <v>207</v>
      </c>
      <c r="H384" s="150">
        <v>2070.71</v>
      </c>
      <c r="I384" s="151"/>
      <c r="J384" s="150">
        <f>ROUND(I384*H384,2)</f>
        <v>0</v>
      </c>
      <c r="K384" s="152"/>
      <c r="L384" s="28"/>
      <c r="M384" s="153" t="s">
        <v>1</v>
      </c>
      <c r="N384" s="154" t="s">
        <v>37</v>
      </c>
      <c r="P384" s="155">
        <f>O384*H384</f>
        <v>0</v>
      </c>
      <c r="Q384" s="155">
        <v>1E-4</v>
      </c>
      <c r="R384" s="155">
        <f>Q384*H384</f>
        <v>0.20707100000000001</v>
      </c>
      <c r="S384" s="155">
        <v>0</v>
      </c>
      <c r="T384" s="156">
        <f>S384*H384</f>
        <v>0</v>
      </c>
      <c r="AR384" s="157" t="s">
        <v>123</v>
      </c>
      <c r="AT384" s="157" t="s">
        <v>174</v>
      </c>
      <c r="AU384" s="157" t="s">
        <v>178</v>
      </c>
      <c r="AY384" s="13" t="s">
        <v>172</v>
      </c>
      <c r="BE384" s="158">
        <f>IF(N384="základná",J384,0)</f>
        <v>0</v>
      </c>
      <c r="BF384" s="158">
        <f>IF(N384="znížená",J384,0)</f>
        <v>0</v>
      </c>
      <c r="BG384" s="158">
        <f>IF(N384="zákl. prenesená",J384,0)</f>
        <v>0</v>
      </c>
      <c r="BH384" s="158">
        <f>IF(N384="zníž. prenesená",J384,0)</f>
        <v>0</v>
      </c>
      <c r="BI384" s="158">
        <f>IF(N384="nulová",J384,0)</f>
        <v>0</v>
      </c>
      <c r="BJ384" s="13" t="s">
        <v>178</v>
      </c>
      <c r="BK384" s="158">
        <f>ROUND(I384*H384,2)</f>
        <v>0</v>
      </c>
      <c r="BL384" s="13" t="s">
        <v>123</v>
      </c>
      <c r="BM384" s="157" t="s">
        <v>859</v>
      </c>
    </row>
    <row r="385" spans="2:65" s="1" customFormat="1" ht="24" customHeight="1" x14ac:dyDescent="0.2">
      <c r="B385" s="145"/>
      <c r="C385" s="146" t="s">
        <v>860</v>
      </c>
      <c r="D385" s="146" t="s">
        <v>174</v>
      </c>
      <c r="E385" s="147"/>
      <c r="F385" s="148" t="s">
        <v>861</v>
      </c>
      <c r="G385" s="149" t="s">
        <v>207</v>
      </c>
      <c r="H385" s="150">
        <v>2070.71</v>
      </c>
      <c r="I385" s="151"/>
      <c r="J385" s="150">
        <f>ROUND(I385*H385,2)</f>
        <v>0</v>
      </c>
      <c r="K385" s="152"/>
      <c r="L385" s="28"/>
      <c r="M385" s="169" t="s">
        <v>1</v>
      </c>
      <c r="N385" s="170" t="s">
        <v>37</v>
      </c>
      <c r="O385" s="171"/>
      <c r="P385" s="172">
        <f>O385*H385</f>
        <v>0</v>
      </c>
      <c r="Q385" s="172">
        <v>4.0000000000000002E-4</v>
      </c>
      <c r="R385" s="172">
        <f>Q385*H385</f>
        <v>0.82828400000000002</v>
      </c>
      <c r="S385" s="172">
        <v>0</v>
      </c>
      <c r="T385" s="173">
        <f>S385*H385</f>
        <v>0</v>
      </c>
      <c r="AR385" s="157" t="s">
        <v>123</v>
      </c>
      <c r="AT385" s="157" t="s">
        <v>174</v>
      </c>
      <c r="AU385" s="157" t="s">
        <v>178</v>
      </c>
      <c r="AY385" s="13" t="s">
        <v>172</v>
      </c>
      <c r="BE385" s="158">
        <f>IF(N385="základná",J385,0)</f>
        <v>0</v>
      </c>
      <c r="BF385" s="158">
        <f>IF(N385="znížená",J385,0)</f>
        <v>0</v>
      </c>
      <c r="BG385" s="158">
        <f>IF(N385="zákl. prenesená",J385,0)</f>
        <v>0</v>
      </c>
      <c r="BH385" s="158">
        <f>IF(N385="zníž. prenesená",J385,0)</f>
        <v>0</v>
      </c>
      <c r="BI385" s="158">
        <f>IF(N385="nulová",J385,0)</f>
        <v>0</v>
      </c>
      <c r="BJ385" s="13" t="s">
        <v>178</v>
      </c>
      <c r="BK385" s="158">
        <f>ROUND(I385*H385,2)</f>
        <v>0</v>
      </c>
      <c r="BL385" s="13" t="s">
        <v>123</v>
      </c>
      <c r="BM385" s="157" t="s">
        <v>862</v>
      </c>
    </row>
    <row r="386" spans="2:65" s="1" customFormat="1" ht="6.9" customHeight="1" x14ac:dyDescent="0.2">
      <c r="B386" s="40"/>
      <c r="C386" s="41"/>
      <c r="D386" s="41"/>
      <c r="E386" s="41"/>
      <c r="F386" s="41"/>
      <c r="G386" s="41"/>
      <c r="H386" s="41"/>
      <c r="I386" s="107"/>
      <c r="J386" s="41"/>
      <c r="K386" s="41"/>
      <c r="L386" s="28"/>
    </row>
  </sheetData>
  <autoFilter ref="C139:K385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8"/>
  <sheetViews>
    <sheetView showGridLines="0" workbookViewId="0">
      <selection activeCell="F12" sqref="F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863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ROUND((SUM(BE122:BE147)),  2)</f>
        <v>0</v>
      </c>
      <c r="I33" s="95">
        <v>0.2</v>
      </c>
      <c r="J33" s="94">
        <f>ROUND(((SUM(BE122:BE147))*I33),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ROUND((SUM(BF122:BF147)),  2)</f>
        <v>0</v>
      </c>
      <c r="I34" s="95">
        <v>0.2</v>
      </c>
      <c r="J34" s="94">
        <f>ROUND(((SUM(BF122:BF147))*I34),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ROUND((SUM(BG122:BG147)),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ROUND((SUM(BH122:BH147)),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ROUND((SUM(BI122:BI147)),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02 - Parkovacie plochy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J122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J123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J124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J131</f>
        <v>0</v>
      </c>
      <c r="L99" s="118"/>
    </row>
    <row r="100" spans="2:12" s="9" customFormat="1" ht="19.95" customHeight="1" x14ac:dyDescent="0.2">
      <c r="B100" s="118"/>
      <c r="D100" s="119" t="s">
        <v>139</v>
      </c>
      <c r="E100" s="120"/>
      <c r="F100" s="120"/>
      <c r="G100" s="120"/>
      <c r="H100" s="120"/>
      <c r="I100" s="121"/>
      <c r="J100" s="122">
        <f>J135</f>
        <v>0</v>
      </c>
      <c r="L100" s="118"/>
    </row>
    <row r="101" spans="2:12" s="9" customFormat="1" ht="19.95" customHeight="1" x14ac:dyDescent="0.2">
      <c r="B101" s="118"/>
      <c r="D101" s="119" t="s">
        <v>141</v>
      </c>
      <c r="E101" s="120"/>
      <c r="F101" s="120"/>
      <c r="G101" s="120"/>
      <c r="H101" s="120"/>
      <c r="I101" s="121"/>
      <c r="J101" s="122">
        <f>J141</f>
        <v>0</v>
      </c>
      <c r="L101" s="118"/>
    </row>
    <row r="102" spans="2:12" s="9" customFormat="1" ht="19.95" customHeight="1" x14ac:dyDescent="0.2">
      <c r="B102" s="118"/>
      <c r="D102" s="119" t="s">
        <v>142</v>
      </c>
      <c r="E102" s="120"/>
      <c r="F102" s="120"/>
      <c r="G102" s="120"/>
      <c r="H102" s="120"/>
      <c r="I102" s="121"/>
      <c r="J102" s="122">
        <f>J146</f>
        <v>0</v>
      </c>
      <c r="L102" s="118"/>
    </row>
    <row r="103" spans="2:12" s="1" customFormat="1" ht="21.75" customHeight="1" x14ac:dyDescent="0.2">
      <c r="B103" s="28"/>
      <c r="I103" s="86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107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108"/>
      <c r="J108" s="43"/>
      <c r="K108" s="43"/>
      <c r="L108" s="28"/>
    </row>
    <row r="109" spans="2:12" s="1" customFormat="1" ht="24.9" customHeight="1" x14ac:dyDescent="0.2">
      <c r="B109" s="28"/>
      <c r="C109" s="17" t="s">
        <v>158</v>
      </c>
      <c r="I109" s="86"/>
      <c r="L109" s="28"/>
    </row>
    <row r="110" spans="2:12" s="1" customFormat="1" ht="6.9" customHeight="1" x14ac:dyDescent="0.2">
      <c r="B110" s="28"/>
      <c r="I110" s="86"/>
      <c r="L110" s="28"/>
    </row>
    <row r="111" spans="2:12" s="1" customFormat="1" ht="12" customHeight="1" x14ac:dyDescent="0.2">
      <c r="B111" s="28"/>
      <c r="C111" s="23" t="s">
        <v>14</v>
      </c>
      <c r="I111" s="86"/>
      <c r="L111" s="28"/>
    </row>
    <row r="112" spans="2:12" s="1" customFormat="1" ht="16.5" customHeight="1" x14ac:dyDescent="0.2">
      <c r="B112" s="28"/>
      <c r="E112" s="216" t="str">
        <f>E7</f>
        <v>Zariadenie sociálnych služieb komunitného charakteru</v>
      </c>
      <c r="F112" s="217"/>
      <c r="G112" s="217"/>
      <c r="H112" s="217"/>
      <c r="I112" s="86"/>
      <c r="L112" s="28"/>
    </row>
    <row r="113" spans="2:65" s="1" customFormat="1" ht="12" customHeight="1" x14ac:dyDescent="0.2">
      <c r="B113" s="28"/>
      <c r="C113" s="23" t="s">
        <v>127</v>
      </c>
      <c r="I113" s="86"/>
      <c r="L113" s="28"/>
    </row>
    <row r="114" spans="2:65" s="1" customFormat="1" ht="16.5" customHeight="1" x14ac:dyDescent="0.2">
      <c r="B114" s="28"/>
      <c r="E114" s="190" t="str">
        <f>E9</f>
        <v>SO 02 - Parkovacie plochy</v>
      </c>
      <c r="F114" s="215"/>
      <c r="G114" s="215"/>
      <c r="H114" s="215"/>
      <c r="I114" s="86"/>
      <c r="L114" s="28"/>
    </row>
    <row r="115" spans="2:65" s="1" customFormat="1" ht="6.9" customHeight="1" x14ac:dyDescent="0.2">
      <c r="B115" s="28"/>
      <c r="I115" s="86"/>
      <c r="L115" s="28"/>
    </row>
    <row r="116" spans="2:65" s="1" customFormat="1" ht="12" customHeight="1" x14ac:dyDescent="0.2">
      <c r="B116" s="28"/>
      <c r="C116" s="23" t="s">
        <v>18</v>
      </c>
      <c r="F116" s="21" t="str">
        <f>F12</f>
        <v>Katastrálne územie Klčov</v>
      </c>
      <c r="I116" s="87" t="s">
        <v>19</v>
      </c>
      <c r="J116" s="48" t="str">
        <f>IF(J12="","",J12)</f>
        <v>Vyplň údaj</v>
      </c>
      <c r="L116" s="28"/>
    </row>
    <row r="117" spans="2:65" s="1" customFormat="1" ht="6.9" customHeight="1" x14ac:dyDescent="0.2">
      <c r="B117" s="28"/>
      <c r="I117" s="86"/>
      <c r="L117" s="28"/>
    </row>
    <row r="118" spans="2:65" s="1" customFormat="1" ht="43.05" customHeight="1" x14ac:dyDescent="0.2">
      <c r="B118" s="28"/>
      <c r="C118" s="23" t="s">
        <v>20</v>
      </c>
      <c r="F118" s="21" t="str">
        <f>E15</f>
        <v>Alžbetin dom n.o.,Klčov 224, 053 02 Spišský Hrhov</v>
      </c>
      <c r="I118" s="87" t="s">
        <v>25</v>
      </c>
      <c r="J118" s="26" t="str">
        <f>E21</f>
        <v>RG Ateliér, s.r.o. Námestie Sv. Mikuláša 26, SL</v>
      </c>
      <c r="L118" s="28"/>
    </row>
    <row r="119" spans="2:65" s="1" customFormat="1" ht="15.15" customHeight="1" x14ac:dyDescent="0.2">
      <c r="B119" s="28"/>
      <c r="C119" s="23" t="s">
        <v>23</v>
      </c>
      <c r="F119" s="21" t="str">
        <f>IF(E18="","",E18)</f>
        <v>Vyplň údaj</v>
      </c>
      <c r="I119" s="87" t="s">
        <v>28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I120" s="86"/>
      <c r="L120" s="28"/>
    </row>
    <row r="121" spans="2:65" s="10" customFormat="1" ht="29.25" customHeight="1" x14ac:dyDescent="0.2">
      <c r="B121" s="123"/>
      <c r="C121" s="124" t="s">
        <v>159</v>
      </c>
      <c r="D121" s="125" t="s">
        <v>56</v>
      </c>
      <c r="E121" s="125" t="s">
        <v>52</v>
      </c>
      <c r="F121" s="125" t="s">
        <v>53</v>
      </c>
      <c r="G121" s="125" t="s">
        <v>160</v>
      </c>
      <c r="H121" s="125" t="s">
        <v>161</v>
      </c>
      <c r="I121" s="126" t="s">
        <v>162</v>
      </c>
      <c r="J121" s="127" t="s">
        <v>131</v>
      </c>
      <c r="K121" s="128" t="s">
        <v>163</v>
      </c>
      <c r="L121" s="123"/>
      <c r="M121" s="54" t="s">
        <v>1</v>
      </c>
      <c r="N121" s="55" t="s">
        <v>35</v>
      </c>
      <c r="O121" s="55" t="s">
        <v>164</v>
      </c>
      <c r="P121" s="55" t="s">
        <v>165</v>
      </c>
      <c r="Q121" s="55" t="s">
        <v>166</v>
      </c>
      <c r="R121" s="55" t="s">
        <v>167</v>
      </c>
      <c r="S121" s="55" t="s">
        <v>168</v>
      </c>
      <c r="T121" s="56" t="s">
        <v>169</v>
      </c>
    </row>
    <row r="122" spans="2:65" s="1" customFormat="1" ht="22.8" customHeight="1" x14ac:dyDescent="0.3">
      <c r="B122" s="28"/>
      <c r="C122" s="59" t="s">
        <v>132</v>
      </c>
      <c r="I122" s="86"/>
      <c r="J122" s="129">
        <f>BK122</f>
        <v>0</v>
      </c>
      <c r="L122" s="28"/>
      <c r="M122" s="57"/>
      <c r="N122" s="49"/>
      <c r="O122" s="49"/>
      <c r="P122" s="130">
        <f>P123</f>
        <v>0</v>
      </c>
      <c r="Q122" s="49"/>
      <c r="R122" s="130">
        <f>R123</f>
        <v>133.24764620000002</v>
      </c>
      <c r="S122" s="49"/>
      <c r="T122" s="131">
        <f>T123</f>
        <v>0</v>
      </c>
      <c r="AT122" s="13" t="s">
        <v>70</v>
      </c>
      <c r="AU122" s="13" t="s">
        <v>133</v>
      </c>
      <c r="BK122" s="132">
        <f>BK123</f>
        <v>0</v>
      </c>
    </row>
    <row r="123" spans="2:65" s="11" customFormat="1" ht="25.95" customHeight="1" x14ac:dyDescent="0.25">
      <c r="B123" s="133"/>
      <c r="D123" s="134" t="s">
        <v>70</v>
      </c>
      <c r="E123" s="135"/>
      <c r="F123" s="135" t="s">
        <v>171</v>
      </c>
      <c r="I123" s="136"/>
      <c r="J123" s="137">
        <f>BK123</f>
        <v>0</v>
      </c>
      <c r="L123" s="133"/>
      <c r="M123" s="138"/>
      <c r="P123" s="139">
        <f>P124+P131+P135+P141+P146</f>
        <v>0</v>
      </c>
      <c r="R123" s="139">
        <f>R124+R131+R135+R141+R146</f>
        <v>133.24764620000002</v>
      </c>
      <c r="T123" s="140">
        <f>T124+T131+T135+T141+T146</f>
        <v>0</v>
      </c>
      <c r="AR123" s="134" t="s">
        <v>79</v>
      </c>
      <c r="AT123" s="141" t="s">
        <v>70</v>
      </c>
      <c r="AU123" s="141" t="s">
        <v>71</v>
      </c>
      <c r="AY123" s="134" t="s">
        <v>172</v>
      </c>
      <c r="BK123" s="142">
        <f>BK124+BK131+BK135+BK141+BK146</f>
        <v>0</v>
      </c>
    </row>
    <row r="124" spans="2:65" s="11" customFormat="1" ht="22.8" customHeight="1" x14ac:dyDescent="0.25">
      <c r="B124" s="133"/>
      <c r="D124" s="134" t="s">
        <v>70</v>
      </c>
      <c r="E124" s="143"/>
      <c r="F124" s="143" t="s">
        <v>173</v>
      </c>
      <c r="I124" s="136"/>
      <c r="J124" s="144">
        <f>BK124</f>
        <v>0</v>
      </c>
      <c r="L124" s="133"/>
      <c r="M124" s="138"/>
      <c r="P124" s="139">
        <f>SUM(P125:P130)</f>
        <v>0</v>
      </c>
      <c r="R124" s="139">
        <f>SUM(R125:R130)</f>
        <v>0</v>
      </c>
      <c r="T124" s="140">
        <f>SUM(T125:T130)</f>
        <v>0</v>
      </c>
      <c r="AR124" s="134" t="s">
        <v>79</v>
      </c>
      <c r="AT124" s="141" t="s">
        <v>70</v>
      </c>
      <c r="AU124" s="141" t="s">
        <v>79</v>
      </c>
      <c r="AY124" s="134" t="s">
        <v>172</v>
      </c>
      <c r="BK124" s="142">
        <f>SUM(BK125:BK130)</f>
        <v>0</v>
      </c>
    </row>
    <row r="125" spans="2:65" s="1" customFormat="1" ht="24" customHeight="1" x14ac:dyDescent="0.2">
      <c r="B125" s="145"/>
      <c r="C125" s="146" t="s">
        <v>79</v>
      </c>
      <c r="D125" s="146" t="s">
        <v>174</v>
      </c>
      <c r="E125" s="147"/>
      <c r="F125" s="148" t="s">
        <v>175</v>
      </c>
      <c r="G125" s="149" t="s">
        <v>176</v>
      </c>
      <c r="H125" s="150">
        <v>27.66</v>
      </c>
      <c r="I125" s="151"/>
      <c r="J125" s="150">
        <f t="shared" ref="J125:J130" si="0">ROUND(I125*H125,2)</f>
        <v>0</v>
      </c>
      <c r="K125" s="152"/>
      <c r="L125" s="28"/>
      <c r="M125" s="153" t="s">
        <v>1</v>
      </c>
      <c r="N125" s="154" t="s">
        <v>37</v>
      </c>
      <c r="P125" s="155">
        <f t="shared" ref="P125:P130" si="1">O125*H125</f>
        <v>0</v>
      </c>
      <c r="Q125" s="155">
        <v>0</v>
      </c>
      <c r="R125" s="155">
        <f t="shared" ref="R125:R130" si="2">Q125*H125</f>
        <v>0</v>
      </c>
      <c r="S125" s="155">
        <v>0</v>
      </c>
      <c r="T125" s="156">
        <f t="shared" ref="T125:T130" si="3">S125*H125</f>
        <v>0</v>
      </c>
      <c r="AR125" s="157" t="s">
        <v>177</v>
      </c>
      <c r="AT125" s="157" t="s">
        <v>174</v>
      </c>
      <c r="AU125" s="157" t="s">
        <v>178</v>
      </c>
      <c r="AY125" s="13" t="s">
        <v>172</v>
      </c>
      <c r="BE125" s="158">
        <f t="shared" ref="BE125:BE130" si="4">IF(N125="základná",J125,0)</f>
        <v>0</v>
      </c>
      <c r="BF125" s="158">
        <f t="shared" ref="BF125:BF130" si="5">IF(N125="znížená",J125,0)</f>
        <v>0</v>
      </c>
      <c r="BG125" s="158">
        <f t="shared" ref="BG125:BG130" si="6">IF(N125="zákl. prenesená",J125,0)</f>
        <v>0</v>
      </c>
      <c r="BH125" s="158">
        <f t="shared" ref="BH125:BH130" si="7">IF(N125="zníž. prenesená",J125,0)</f>
        <v>0</v>
      </c>
      <c r="BI125" s="158">
        <f t="shared" ref="BI125:BI130" si="8">IF(N125="nulová",J125,0)</f>
        <v>0</v>
      </c>
      <c r="BJ125" s="13" t="s">
        <v>178</v>
      </c>
      <c r="BK125" s="158">
        <f t="shared" ref="BK125:BK130" si="9">ROUND(I125*H125,2)</f>
        <v>0</v>
      </c>
      <c r="BL125" s="13" t="s">
        <v>177</v>
      </c>
      <c r="BM125" s="157" t="s">
        <v>864</v>
      </c>
    </row>
    <row r="126" spans="2:65" s="1" customFormat="1" ht="16.5" customHeight="1" x14ac:dyDescent="0.2">
      <c r="B126" s="145"/>
      <c r="C126" s="146" t="s">
        <v>217</v>
      </c>
      <c r="D126" s="146" t="s">
        <v>174</v>
      </c>
      <c r="E126" s="147"/>
      <c r="F126" s="148" t="s">
        <v>865</v>
      </c>
      <c r="G126" s="149" t="s">
        <v>176</v>
      </c>
      <c r="H126" s="150">
        <v>50.24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866</v>
      </c>
    </row>
    <row r="127" spans="2:65" s="1" customFormat="1" ht="36" customHeight="1" x14ac:dyDescent="0.2">
      <c r="B127" s="145"/>
      <c r="C127" s="146" t="s">
        <v>220</v>
      </c>
      <c r="D127" s="146" t="s">
        <v>174</v>
      </c>
      <c r="E127" s="147"/>
      <c r="F127" s="148" t="s">
        <v>184</v>
      </c>
      <c r="G127" s="149" t="s">
        <v>176</v>
      </c>
      <c r="H127" s="150">
        <v>50.24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867</v>
      </c>
    </row>
    <row r="128" spans="2:65" s="1" customFormat="1" ht="36" customHeight="1" x14ac:dyDescent="0.2">
      <c r="B128" s="145"/>
      <c r="C128" s="146" t="s">
        <v>177</v>
      </c>
      <c r="D128" s="146" t="s">
        <v>174</v>
      </c>
      <c r="E128" s="147"/>
      <c r="F128" s="148" t="s">
        <v>868</v>
      </c>
      <c r="G128" s="149" t="s">
        <v>176</v>
      </c>
      <c r="H128" s="150">
        <v>77.900000000000006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869</v>
      </c>
    </row>
    <row r="129" spans="2:65" s="1" customFormat="1" ht="24" customHeight="1" x14ac:dyDescent="0.2">
      <c r="B129" s="145"/>
      <c r="C129" s="146" t="s">
        <v>209</v>
      </c>
      <c r="D129" s="146" t="s">
        <v>174</v>
      </c>
      <c r="E129" s="147"/>
      <c r="F129" s="148" t="s">
        <v>199</v>
      </c>
      <c r="G129" s="149" t="s">
        <v>176</v>
      </c>
      <c r="H129" s="150">
        <v>77.900000000000006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870</v>
      </c>
    </row>
    <row r="130" spans="2:65" s="1" customFormat="1" ht="36" customHeight="1" x14ac:dyDescent="0.2">
      <c r="B130" s="145"/>
      <c r="C130" s="146" t="s">
        <v>198</v>
      </c>
      <c r="D130" s="146" t="s">
        <v>174</v>
      </c>
      <c r="E130" s="147"/>
      <c r="F130" s="148" t="s">
        <v>202</v>
      </c>
      <c r="G130" s="149" t="s">
        <v>176</v>
      </c>
      <c r="H130" s="150">
        <v>77.900000000000006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871</v>
      </c>
    </row>
    <row r="131" spans="2:65" s="11" customFormat="1" ht="22.8" customHeight="1" x14ac:dyDescent="0.25">
      <c r="B131" s="133"/>
      <c r="D131" s="134" t="s">
        <v>70</v>
      </c>
      <c r="E131" s="143"/>
      <c r="F131" s="143" t="s">
        <v>204</v>
      </c>
      <c r="I131" s="136"/>
      <c r="J131" s="144">
        <f>BK131</f>
        <v>0</v>
      </c>
      <c r="L131" s="133"/>
      <c r="M131" s="138"/>
      <c r="P131" s="139">
        <f>SUM(P132:P134)</f>
        <v>0</v>
      </c>
      <c r="R131" s="139">
        <f>SUM(R132:R134)</f>
        <v>4.4057699999999998E-2</v>
      </c>
      <c r="T131" s="140">
        <f>SUM(T132:T134)</f>
        <v>0</v>
      </c>
      <c r="AR131" s="134" t="s">
        <v>79</v>
      </c>
      <c r="AT131" s="141" t="s">
        <v>70</v>
      </c>
      <c r="AU131" s="141" t="s">
        <v>79</v>
      </c>
      <c r="AY131" s="134" t="s">
        <v>172</v>
      </c>
      <c r="BK131" s="142">
        <f>SUM(BK132:BK134)</f>
        <v>0</v>
      </c>
    </row>
    <row r="132" spans="2:65" s="1" customFormat="1" ht="24" customHeight="1" x14ac:dyDescent="0.2">
      <c r="B132" s="145"/>
      <c r="C132" s="146" t="s">
        <v>195</v>
      </c>
      <c r="D132" s="146" t="s">
        <v>174</v>
      </c>
      <c r="E132" s="147"/>
      <c r="F132" s="148" t="s">
        <v>206</v>
      </c>
      <c r="G132" s="149" t="s">
        <v>207</v>
      </c>
      <c r="H132" s="150">
        <v>100.59</v>
      </c>
      <c r="I132" s="151"/>
      <c r="J132" s="150">
        <f>ROUND(I132*H132,2)</f>
        <v>0</v>
      </c>
      <c r="K132" s="152"/>
      <c r="L132" s="28"/>
      <c r="M132" s="153" t="s">
        <v>1</v>
      </c>
      <c r="N132" s="154" t="s">
        <v>37</v>
      </c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3" t="s">
        <v>178</v>
      </c>
      <c r="BK132" s="158">
        <f>ROUND(I132*H132,2)</f>
        <v>0</v>
      </c>
      <c r="BL132" s="13" t="s">
        <v>177</v>
      </c>
      <c r="BM132" s="157" t="s">
        <v>872</v>
      </c>
    </row>
    <row r="133" spans="2:65" s="1" customFormat="1" ht="24" customHeight="1" x14ac:dyDescent="0.2">
      <c r="B133" s="145"/>
      <c r="C133" s="146" t="s">
        <v>201</v>
      </c>
      <c r="D133" s="146" t="s">
        <v>174</v>
      </c>
      <c r="E133" s="147"/>
      <c r="F133" s="148" t="s">
        <v>241</v>
      </c>
      <c r="G133" s="149" t="s">
        <v>207</v>
      </c>
      <c r="H133" s="150">
        <v>100.59</v>
      </c>
      <c r="I133" s="151"/>
      <c r="J133" s="150">
        <f>ROUND(I133*H133,2)</f>
        <v>0</v>
      </c>
      <c r="K133" s="152"/>
      <c r="L133" s="28"/>
      <c r="M133" s="153" t="s">
        <v>1</v>
      </c>
      <c r="N133" s="154" t="s">
        <v>37</v>
      </c>
      <c r="P133" s="155">
        <f>O133*H133</f>
        <v>0</v>
      </c>
      <c r="Q133" s="155">
        <v>3.0000000000000001E-5</v>
      </c>
      <c r="R133" s="155">
        <f>Q133*H133</f>
        <v>3.0177000000000003E-3</v>
      </c>
      <c r="S133" s="155">
        <v>0</v>
      </c>
      <c r="T133" s="156">
        <f>S133*H133</f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3" t="s">
        <v>178</v>
      </c>
      <c r="BK133" s="158">
        <f>ROUND(I133*H133,2)</f>
        <v>0</v>
      </c>
      <c r="BL133" s="13" t="s">
        <v>177</v>
      </c>
      <c r="BM133" s="157" t="s">
        <v>873</v>
      </c>
    </row>
    <row r="134" spans="2:65" s="1" customFormat="1" ht="16.5" customHeight="1" x14ac:dyDescent="0.2">
      <c r="B134" s="145"/>
      <c r="C134" s="159" t="s">
        <v>233</v>
      </c>
      <c r="D134" s="159" t="s">
        <v>244</v>
      </c>
      <c r="E134" s="160"/>
      <c r="F134" s="161" t="s">
        <v>539</v>
      </c>
      <c r="G134" s="162" t="s">
        <v>207</v>
      </c>
      <c r="H134" s="163">
        <v>102.6</v>
      </c>
      <c r="I134" s="164"/>
      <c r="J134" s="163">
        <f>ROUND(I134*H134,2)</f>
        <v>0</v>
      </c>
      <c r="K134" s="165"/>
      <c r="L134" s="166"/>
      <c r="M134" s="167" t="s">
        <v>1</v>
      </c>
      <c r="N134" s="168" t="s">
        <v>37</v>
      </c>
      <c r="P134" s="155">
        <f>O134*H134</f>
        <v>0</v>
      </c>
      <c r="Q134" s="155">
        <v>4.0000000000000002E-4</v>
      </c>
      <c r="R134" s="155">
        <f>Q134*H134</f>
        <v>4.104E-2</v>
      </c>
      <c r="S134" s="155">
        <v>0</v>
      </c>
      <c r="T134" s="156">
        <f>S134*H134</f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>IF(N134="základná",J134,0)</f>
        <v>0</v>
      </c>
      <c r="BF134" s="158">
        <f>IF(N134="znížená",J134,0)</f>
        <v>0</v>
      </c>
      <c r="BG134" s="158">
        <f>IF(N134="zákl. prenesená",J134,0)</f>
        <v>0</v>
      </c>
      <c r="BH134" s="158">
        <f>IF(N134="zníž. prenesená",J134,0)</f>
        <v>0</v>
      </c>
      <c r="BI134" s="158">
        <f>IF(N134="nulová",J134,0)</f>
        <v>0</v>
      </c>
      <c r="BJ134" s="13" t="s">
        <v>178</v>
      </c>
      <c r="BK134" s="158">
        <f>ROUND(I134*H134,2)</f>
        <v>0</v>
      </c>
      <c r="BL134" s="13" t="s">
        <v>177</v>
      </c>
      <c r="BM134" s="157" t="s">
        <v>874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380</v>
      </c>
      <c r="I135" s="136"/>
      <c r="J135" s="144">
        <f>BK135</f>
        <v>0</v>
      </c>
      <c r="L135" s="133"/>
      <c r="M135" s="138"/>
      <c r="P135" s="139">
        <f>SUM(P136:P140)</f>
        <v>0</v>
      </c>
      <c r="R135" s="139">
        <f>SUM(R136:R140)</f>
        <v>117.72796720000001</v>
      </c>
      <c r="T135" s="140">
        <f>SUM(T136:T140)</f>
        <v>0</v>
      </c>
      <c r="AR135" s="134" t="s">
        <v>79</v>
      </c>
      <c r="AT135" s="141" t="s">
        <v>70</v>
      </c>
      <c r="AU135" s="141" t="s">
        <v>79</v>
      </c>
      <c r="AY135" s="134" t="s">
        <v>172</v>
      </c>
      <c r="BK135" s="142">
        <f>SUM(BK136:BK140)</f>
        <v>0</v>
      </c>
    </row>
    <row r="136" spans="2:65" s="1" customFormat="1" ht="36" customHeight="1" x14ac:dyDescent="0.2">
      <c r="B136" s="145"/>
      <c r="C136" s="146" t="s">
        <v>236</v>
      </c>
      <c r="D136" s="146" t="s">
        <v>174</v>
      </c>
      <c r="E136" s="147"/>
      <c r="F136" s="148" t="s">
        <v>875</v>
      </c>
      <c r="G136" s="149" t="s">
        <v>207</v>
      </c>
      <c r="H136" s="150">
        <v>100.59</v>
      </c>
      <c r="I136" s="151"/>
      <c r="J136" s="150">
        <f>ROUND(I136*H136,2)</f>
        <v>0</v>
      </c>
      <c r="K136" s="152"/>
      <c r="L136" s="28"/>
      <c r="M136" s="153" t="s">
        <v>1</v>
      </c>
      <c r="N136" s="154" t="s">
        <v>37</v>
      </c>
      <c r="P136" s="155">
        <f>O136*H136</f>
        <v>0</v>
      </c>
      <c r="Q136" s="155">
        <v>0.2024</v>
      </c>
      <c r="R136" s="155">
        <f>Q136*H136</f>
        <v>20.359416</v>
      </c>
      <c r="S136" s="155">
        <v>0</v>
      </c>
      <c r="T136" s="156">
        <f>S136*H136</f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178</v>
      </c>
      <c r="BK136" s="158">
        <f>ROUND(I136*H136,2)</f>
        <v>0</v>
      </c>
      <c r="BL136" s="13" t="s">
        <v>177</v>
      </c>
      <c r="BM136" s="157" t="s">
        <v>876</v>
      </c>
    </row>
    <row r="137" spans="2:65" s="1" customFormat="1" ht="24" customHeight="1" x14ac:dyDescent="0.2">
      <c r="B137" s="145"/>
      <c r="C137" s="146" t="s">
        <v>108</v>
      </c>
      <c r="D137" s="146" t="s">
        <v>174</v>
      </c>
      <c r="E137" s="147"/>
      <c r="F137" s="148" t="s">
        <v>877</v>
      </c>
      <c r="G137" s="149" t="s">
        <v>207</v>
      </c>
      <c r="H137" s="150">
        <v>100.59</v>
      </c>
      <c r="I137" s="151"/>
      <c r="J137" s="150">
        <f>ROUND(I137*H137,2)</f>
        <v>0</v>
      </c>
      <c r="K137" s="152"/>
      <c r="L137" s="28"/>
      <c r="M137" s="153" t="s">
        <v>1</v>
      </c>
      <c r="N137" s="154" t="s">
        <v>37</v>
      </c>
      <c r="P137" s="155">
        <f>O137*H137</f>
        <v>0</v>
      </c>
      <c r="Q137" s="155">
        <v>0.25094</v>
      </c>
      <c r="R137" s="155">
        <f>Q137*H137</f>
        <v>25.242054599999999</v>
      </c>
      <c r="S137" s="155">
        <v>0</v>
      </c>
      <c r="T137" s="156">
        <f>S137*H137</f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3" t="s">
        <v>178</v>
      </c>
      <c r="BK137" s="158">
        <f>ROUND(I137*H137,2)</f>
        <v>0</v>
      </c>
      <c r="BL137" s="13" t="s">
        <v>177</v>
      </c>
      <c r="BM137" s="157" t="s">
        <v>878</v>
      </c>
    </row>
    <row r="138" spans="2:65" s="1" customFormat="1" ht="24" customHeight="1" x14ac:dyDescent="0.2">
      <c r="B138" s="145"/>
      <c r="C138" s="146" t="s">
        <v>114</v>
      </c>
      <c r="D138" s="146" t="s">
        <v>174</v>
      </c>
      <c r="E138" s="147"/>
      <c r="F138" s="148" t="s">
        <v>879</v>
      </c>
      <c r="G138" s="149" t="s">
        <v>207</v>
      </c>
      <c r="H138" s="150">
        <v>100.59</v>
      </c>
      <c r="I138" s="151"/>
      <c r="J138" s="150">
        <f>ROUND(I138*H138,2)</f>
        <v>0</v>
      </c>
      <c r="K138" s="152"/>
      <c r="L138" s="28"/>
      <c r="M138" s="153" t="s">
        <v>1</v>
      </c>
      <c r="N138" s="154" t="s">
        <v>37</v>
      </c>
      <c r="P138" s="155">
        <f>O138*H138</f>
        <v>0</v>
      </c>
      <c r="Q138" s="155">
        <v>0.48574000000000001</v>
      </c>
      <c r="R138" s="155">
        <f>Q138*H138</f>
        <v>48.860586600000005</v>
      </c>
      <c r="S138" s="155">
        <v>0</v>
      </c>
      <c r="T138" s="156">
        <f>S138*H138</f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178</v>
      </c>
      <c r="BK138" s="158">
        <f>ROUND(I138*H138,2)</f>
        <v>0</v>
      </c>
      <c r="BL138" s="13" t="s">
        <v>177</v>
      </c>
      <c r="BM138" s="157" t="s">
        <v>880</v>
      </c>
    </row>
    <row r="139" spans="2:65" s="1" customFormat="1" ht="24" customHeight="1" x14ac:dyDescent="0.2">
      <c r="B139" s="145"/>
      <c r="C139" s="146" t="s">
        <v>123</v>
      </c>
      <c r="D139" s="146" t="s">
        <v>174</v>
      </c>
      <c r="E139" s="147"/>
      <c r="F139" s="148" t="s">
        <v>881</v>
      </c>
      <c r="G139" s="149" t="s">
        <v>207</v>
      </c>
      <c r="H139" s="150">
        <v>100.59</v>
      </c>
      <c r="I139" s="151"/>
      <c r="J139" s="150">
        <f>ROUND(I139*H139,2)</f>
        <v>0</v>
      </c>
      <c r="K139" s="152"/>
      <c r="L139" s="28"/>
      <c r="M139" s="153" t="s">
        <v>1</v>
      </c>
      <c r="N139" s="154" t="s">
        <v>37</v>
      </c>
      <c r="P139" s="155">
        <f>O139*H139</f>
        <v>0</v>
      </c>
      <c r="Q139" s="155">
        <v>0.10100000000000001</v>
      </c>
      <c r="R139" s="155">
        <f>Q139*H139</f>
        <v>10.159590000000001</v>
      </c>
      <c r="S139" s="155">
        <v>0</v>
      </c>
      <c r="T139" s="156">
        <f>S139*H139</f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3" t="s">
        <v>178</v>
      </c>
      <c r="BK139" s="158">
        <f>ROUND(I139*H139,2)</f>
        <v>0</v>
      </c>
      <c r="BL139" s="13" t="s">
        <v>177</v>
      </c>
      <c r="BM139" s="157" t="s">
        <v>882</v>
      </c>
    </row>
    <row r="140" spans="2:65" s="1" customFormat="1" ht="16.5" customHeight="1" x14ac:dyDescent="0.2">
      <c r="B140" s="145"/>
      <c r="C140" s="159" t="s">
        <v>883</v>
      </c>
      <c r="D140" s="159" t="s">
        <v>244</v>
      </c>
      <c r="E140" s="160"/>
      <c r="F140" s="161" t="s">
        <v>884</v>
      </c>
      <c r="G140" s="162" t="s">
        <v>207</v>
      </c>
      <c r="H140" s="163">
        <v>71.23</v>
      </c>
      <c r="I140" s="164"/>
      <c r="J140" s="163">
        <f>ROUND(I140*H140,2)</f>
        <v>0</v>
      </c>
      <c r="K140" s="165"/>
      <c r="L140" s="166"/>
      <c r="M140" s="167" t="s">
        <v>1</v>
      </c>
      <c r="N140" s="168" t="s">
        <v>37</v>
      </c>
      <c r="P140" s="155">
        <f>O140*H140</f>
        <v>0</v>
      </c>
      <c r="Q140" s="155">
        <v>0.184</v>
      </c>
      <c r="R140" s="155">
        <f>Q140*H140</f>
        <v>13.10632</v>
      </c>
      <c r="S140" s="155">
        <v>0</v>
      </c>
      <c r="T140" s="156">
        <f>S140*H140</f>
        <v>0</v>
      </c>
      <c r="AR140" s="157" t="s">
        <v>201</v>
      </c>
      <c r="AT140" s="157" t="s">
        <v>244</v>
      </c>
      <c r="AU140" s="157" t="s">
        <v>178</v>
      </c>
      <c r="AY140" s="13" t="s">
        <v>172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178</v>
      </c>
      <c r="BK140" s="158">
        <f>ROUND(I140*H140,2)</f>
        <v>0</v>
      </c>
      <c r="BL140" s="13" t="s">
        <v>177</v>
      </c>
      <c r="BM140" s="157" t="s">
        <v>885</v>
      </c>
    </row>
    <row r="141" spans="2:65" s="11" customFormat="1" ht="22.8" customHeight="1" x14ac:dyDescent="0.25">
      <c r="B141" s="133"/>
      <c r="D141" s="134" t="s">
        <v>70</v>
      </c>
      <c r="E141" s="143"/>
      <c r="F141" s="143" t="s">
        <v>454</v>
      </c>
      <c r="I141" s="136"/>
      <c r="J141" s="144">
        <f>BK141</f>
        <v>0</v>
      </c>
      <c r="L141" s="133"/>
      <c r="M141" s="138"/>
      <c r="P141" s="139">
        <f>SUM(P142:P145)</f>
        <v>0</v>
      </c>
      <c r="R141" s="139">
        <f>SUM(R142:R145)</f>
        <v>15.4756213</v>
      </c>
      <c r="T141" s="140">
        <f>SUM(T142:T145)</f>
        <v>0</v>
      </c>
      <c r="AR141" s="134" t="s">
        <v>79</v>
      </c>
      <c r="AT141" s="141" t="s">
        <v>70</v>
      </c>
      <c r="AU141" s="141" t="s">
        <v>79</v>
      </c>
      <c r="AY141" s="134" t="s">
        <v>172</v>
      </c>
      <c r="BK141" s="142">
        <f>SUM(BK142:BK145)</f>
        <v>0</v>
      </c>
    </row>
    <row r="142" spans="2:65" s="1" customFormat="1" ht="24" customHeight="1" x14ac:dyDescent="0.2">
      <c r="B142" s="145"/>
      <c r="C142" s="146" t="s">
        <v>205</v>
      </c>
      <c r="D142" s="146" t="s">
        <v>174</v>
      </c>
      <c r="E142" s="147"/>
      <c r="F142" s="148" t="s">
        <v>886</v>
      </c>
      <c r="G142" s="149" t="s">
        <v>395</v>
      </c>
      <c r="H142" s="150">
        <v>20.8</v>
      </c>
      <c r="I142" s="151"/>
      <c r="J142" s="150">
        <f>ROUND(I142*H142,2)</f>
        <v>0</v>
      </c>
      <c r="K142" s="152"/>
      <c r="L142" s="28"/>
      <c r="M142" s="153" t="s">
        <v>1</v>
      </c>
      <c r="N142" s="154" t="s">
        <v>37</v>
      </c>
      <c r="P142" s="155">
        <f>O142*H142</f>
        <v>0</v>
      </c>
      <c r="Q142" s="155">
        <v>0.16503999999999999</v>
      </c>
      <c r="R142" s="155">
        <f>Q142*H142</f>
        <v>3.4328319999999999</v>
      </c>
      <c r="S142" s="155">
        <v>0</v>
      </c>
      <c r="T142" s="156">
        <f>S142*H142</f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3" t="s">
        <v>178</v>
      </c>
      <c r="BK142" s="158">
        <f>ROUND(I142*H142,2)</f>
        <v>0</v>
      </c>
      <c r="BL142" s="13" t="s">
        <v>177</v>
      </c>
      <c r="BM142" s="157" t="s">
        <v>887</v>
      </c>
    </row>
    <row r="143" spans="2:65" s="1" customFormat="1" ht="24" customHeight="1" x14ac:dyDescent="0.2">
      <c r="B143" s="145"/>
      <c r="C143" s="146" t="s">
        <v>117</v>
      </c>
      <c r="D143" s="146" t="s">
        <v>174</v>
      </c>
      <c r="E143" s="147"/>
      <c r="F143" s="148" t="s">
        <v>888</v>
      </c>
      <c r="G143" s="149" t="s">
        <v>395</v>
      </c>
      <c r="H143" s="150">
        <v>25.8</v>
      </c>
      <c r="I143" s="151"/>
      <c r="J143" s="150">
        <f>ROUND(I143*H143,2)</f>
        <v>0</v>
      </c>
      <c r="K143" s="152"/>
      <c r="L143" s="28"/>
      <c r="M143" s="153" t="s">
        <v>1</v>
      </c>
      <c r="N143" s="154" t="s">
        <v>37</v>
      </c>
      <c r="P143" s="155">
        <f>O143*H143</f>
        <v>0</v>
      </c>
      <c r="Q143" s="155">
        <v>0.12662000000000001</v>
      </c>
      <c r="R143" s="155">
        <f>Q143*H143</f>
        <v>3.2667960000000003</v>
      </c>
      <c r="S143" s="155">
        <v>0</v>
      </c>
      <c r="T143" s="156">
        <f>S143*H143</f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3" t="s">
        <v>178</v>
      </c>
      <c r="BK143" s="158">
        <f>ROUND(I143*H143,2)</f>
        <v>0</v>
      </c>
      <c r="BL143" s="13" t="s">
        <v>177</v>
      </c>
      <c r="BM143" s="157" t="s">
        <v>889</v>
      </c>
    </row>
    <row r="144" spans="2:65" s="1" customFormat="1" ht="16.5" customHeight="1" x14ac:dyDescent="0.2">
      <c r="B144" s="145"/>
      <c r="C144" s="159" t="s">
        <v>120</v>
      </c>
      <c r="D144" s="159" t="s">
        <v>244</v>
      </c>
      <c r="E144" s="160"/>
      <c r="F144" s="161" t="s">
        <v>890</v>
      </c>
      <c r="G144" s="162" t="s">
        <v>257</v>
      </c>
      <c r="H144" s="163">
        <v>47.07</v>
      </c>
      <c r="I144" s="164"/>
      <c r="J144" s="163">
        <f>ROUND(I144*H144,2)</f>
        <v>0</v>
      </c>
      <c r="K144" s="165"/>
      <c r="L144" s="166"/>
      <c r="M144" s="167" t="s">
        <v>1</v>
      </c>
      <c r="N144" s="168" t="s">
        <v>37</v>
      </c>
      <c r="P144" s="155">
        <f>O144*H144</f>
        <v>0</v>
      </c>
      <c r="Q144" s="155">
        <v>4.9500000000000002E-2</v>
      </c>
      <c r="R144" s="155">
        <f>Q144*H144</f>
        <v>2.3299650000000001</v>
      </c>
      <c r="S144" s="155">
        <v>0</v>
      </c>
      <c r="T144" s="156">
        <f>S144*H144</f>
        <v>0</v>
      </c>
      <c r="AR144" s="157" t="s">
        <v>201</v>
      </c>
      <c r="AT144" s="157" t="s">
        <v>244</v>
      </c>
      <c r="AU144" s="157" t="s">
        <v>178</v>
      </c>
      <c r="AY144" s="13" t="s">
        <v>172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3" t="s">
        <v>178</v>
      </c>
      <c r="BK144" s="158">
        <f>ROUND(I144*H144,2)</f>
        <v>0</v>
      </c>
      <c r="BL144" s="13" t="s">
        <v>177</v>
      </c>
      <c r="BM144" s="157" t="s">
        <v>891</v>
      </c>
    </row>
    <row r="145" spans="2:65" s="1" customFormat="1" ht="24" customHeight="1" x14ac:dyDescent="0.2">
      <c r="B145" s="145"/>
      <c r="C145" s="146" t="s">
        <v>7</v>
      </c>
      <c r="D145" s="146" t="s">
        <v>174</v>
      </c>
      <c r="E145" s="147"/>
      <c r="F145" s="148" t="s">
        <v>892</v>
      </c>
      <c r="G145" s="149" t="s">
        <v>176</v>
      </c>
      <c r="H145" s="150">
        <v>2.91</v>
      </c>
      <c r="I145" s="151"/>
      <c r="J145" s="150">
        <f>ROUND(I145*H145,2)</f>
        <v>0</v>
      </c>
      <c r="K145" s="152"/>
      <c r="L145" s="28"/>
      <c r="M145" s="153" t="s">
        <v>1</v>
      </c>
      <c r="N145" s="154" t="s">
        <v>37</v>
      </c>
      <c r="P145" s="155">
        <f>O145*H145</f>
        <v>0</v>
      </c>
      <c r="Q145" s="155">
        <v>2.2151299999999998</v>
      </c>
      <c r="R145" s="155">
        <f>Q145*H145</f>
        <v>6.4460283</v>
      </c>
      <c r="S145" s="155">
        <v>0</v>
      </c>
      <c r="T145" s="156">
        <f>S145*H145</f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3" t="s">
        <v>178</v>
      </c>
      <c r="BK145" s="158">
        <f>ROUND(I145*H145,2)</f>
        <v>0</v>
      </c>
      <c r="BL145" s="13" t="s">
        <v>177</v>
      </c>
      <c r="BM145" s="157" t="s">
        <v>893</v>
      </c>
    </row>
    <row r="146" spans="2:65" s="11" customFormat="1" ht="22.8" customHeight="1" x14ac:dyDescent="0.25">
      <c r="B146" s="133"/>
      <c r="D146" s="134" t="s">
        <v>70</v>
      </c>
      <c r="E146" s="143"/>
      <c r="F146" s="143" t="s">
        <v>468</v>
      </c>
      <c r="I146" s="136"/>
      <c r="J146" s="144">
        <f>BK146</f>
        <v>0</v>
      </c>
      <c r="L146" s="133"/>
      <c r="M146" s="138"/>
      <c r="P146" s="139">
        <f>P147</f>
        <v>0</v>
      </c>
      <c r="R146" s="139">
        <f>R147</f>
        <v>0</v>
      </c>
      <c r="T146" s="140">
        <f>T147</f>
        <v>0</v>
      </c>
      <c r="AR146" s="134" t="s">
        <v>79</v>
      </c>
      <c r="AT146" s="141" t="s">
        <v>70</v>
      </c>
      <c r="AU146" s="141" t="s">
        <v>79</v>
      </c>
      <c r="AY146" s="134" t="s">
        <v>172</v>
      </c>
      <c r="BK146" s="142">
        <f>BK147</f>
        <v>0</v>
      </c>
    </row>
    <row r="147" spans="2:65" s="1" customFormat="1" ht="24" customHeight="1" x14ac:dyDescent="0.2">
      <c r="B147" s="145"/>
      <c r="C147" s="146" t="s">
        <v>212</v>
      </c>
      <c r="D147" s="146" t="s">
        <v>174</v>
      </c>
      <c r="E147" s="147"/>
      <c r="F147" s="148" t="s">
        <v>894</v>
      </c>
      <c r="G147" s="149" t="s">
        <v>238</v>
      </c>
      <c r="H147" s="150">
        <v>133.25</v>
      </c>
      <c r="I147" s="151"/>
      <c r="J147" s="150">
        <f>ROUND(I147*H147,2)</f>
        <v>0</v>
      </c>
      <c r="K147" s="152"/>
      <c r="L147" s="28"/>
      <c r="M147" s="169" t="s">
        <v>1</v>
      </c>
      <c r="N147" s="170" t="s">
        <v>37</v>
      </c>
      <c r="O147" s="171"/>
      <c r="P147" s="172">
        <f>O147*H147</f>
        <v>0</v>
      </c>
      <c r="Q147" s="172">
        <v>0</v>
      </c>
      <c r="R147" s="172">
        <f>Q147*H147</f>
        <v>0</v>
      </c>
      <c r="S147" s="172">
        <v>0</v>
      </c>
      <c r="T147" s="173">
        <f>S147*H147</f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3" t="s">
        <v>178</v>
      </c>
      <c r="BK147" s="158">
        <f>ROUND(I147*H147,2)</f>
        <v>0</v>
      </c>
      <c r="BL147" s="13" t="s">
        <v>177</v>
      </c>
      <c r="BM147" s="157" t="s">
        <v>895</v>
      </c>
    </row>
    <row r="148" spans="2:65" s="1" customFormat="1" ht="6.9" customHeight="1" x14ac:dyDescent="0.2">
      <c r="B148" s="40"/>
      <c r="C148" s="41"/>
      <c r="D148" s="41"/>
      <c r="E148" s="41"/>
      <c r="F148" s="41"/>
      <c r="G148" s="41"/>
      <c r="H148" s="41"/>
      <c r="I148" s="107"/>
      <c r="J148" s="41"/>
      <c r="K148" s="41"/>
      <c r="L148" s="28"/>
    </row>
  </sheetData>
  <autoFilter ref="C121:K14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workbookViewId="0">
      <selection activeCell="F12" sqref="F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86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896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ROUND(J122,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ROUND((SUM(BE122:BE148)),  2)</f>
        <v>0</v>
      </c>
      <c r="I33" s="95">
        <v>0.2</v>
      </c>
      <c r="J33" s="94">
        <f>ROUND(((SUM(BE122:BE148))*I33),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ROUND((SUM(BF122:BF148)),  2)</f>
        <v>0</v>
      </c>
      <c r="I34" s="95">
        <v>0.2</v>
      </c>
      <c r="J34" s="94">
        <f>ROUND(((SUM(BF122:BF148))*I34),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ROUND((SUM(BG122:BG148)),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ROUND((SUM(BH122:BH148)),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ROUND((SUM(BI122:BI148)),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03 - Spevnené plochy a chodníky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J122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J123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J124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J131</f>
        <v>0</v>
      </c>
      <c r="L99" s="118"/>
    </row>
    <row r="100" spans="2:12" s="9" customFormat="1" ht="19.95" customHeight="1" x14ac:dyDescent="0.2">
      <c r="B100" s="118"/>
      <c r="D100" s="119" t="s">
        <v>139</v>
      </c>
      <c r="E100" s="120"/>
      <c r="F100" s="120"/>
      <c r="G100" s="120"/>
      <c r="H100" s="120"/>
      <c r="I100" s="121"/>
      <c r="J100" s="122">
        <f>J135</f>
        <v>0</v>
      </c>
      <c r="L100" s="118"/>
    </row>
    <row r="101" spans="2:12" s="9" customFormat="1" ht="19.95" customHeight="1" x14ac:dyDescent="0.2">
      <c r="B101" s="118"/>
      <c r="D101" s="119" t="s">
        <v>141</v>
      </c>
      <c r="E101" s="120"/>
      <c r="F101" s="120"/>
      <c r="G101" s="120"/>
      <c r="H101" s="120"/>
      <c r="I101" s="121"/>
      <c r="J101" s="122">
        <f>J143</f>
        <v>0</v>
      </c>
      <c r="L101" s="118"/>
    </row>
    <row r="102" spans="2:12" s="9" customFormat="1" ht="19.95" customHeight="1" x14ac:dyDescent="0.2">
      <c r="B102" s="118"/>
      <c r="D102" s="119" t="s">
        <v>142</v>
      </c>
      <c r="E102" s="120"/>
      <c r="F102" s="120"/>
      <c r="G102" s="120"/>
      <c r="H102" s="120"/>
      <c r="I102" s="121"/>
      <c r="J102" s="122">
        <f>J147</f>
        <v>0</v>
      </c>
      <c r="L102" s="118"/>
    </row>
    <row r="103" spans="2:12" s="1" customFormat="1" ht="21.75" customHeight="1" x14ac:dyDescent="0.2">
      <c r="B103" s="28"/>
      <c r="I103" s="86"/>
      <c r="L103" s="28"/>
    </row>
    <row r="104" spans="2:12" s="1" customFormat="1" ht="6.9" customHeight="1" x14ac:dyDescent="0.2">
      <c r="B104" s="40"/>
      <c r="C104" s="41"/>
      <c r="D104" s="41"/>
      <c r="E104" s="41"/>
      <c r="F104" s="41"/>
      <c r="G104" s="41"/>
      <c r="H104" s="41"/>
      <c r="I104" s="107"/>
      <c r="J104" s="41"/>
      <c r="K104" s="41"/>
      <c r="L104" s="28"/>
    </row>
    <row r="108" spans="2:12" s="1" customFormat="1" ht="6.9" customHeight="1" x14ac:dyDescent="0.2">
      <c r="B108" s="42"/>
      <c r="C108" s="43"/>
      <c r="D108" s="43"/>
      <c r="E108" s="43"/>
      <c r="F108" s="43"/>
      <c r="G108" s="43"/>
      <c r="H108" s="43"/>
      <c r="I108" s="108"/>
      <c r="J108" s="43"/>
      <c r="K108" s="43"/>
      <c r="L108" s="28"/>
    </row>
    <row r="109" spans="2:12" s="1" customFormat="1" ht="24.9" customHeight="1" x14ac:dyDescent="0.2">
      <c r="B109" s="28"/>
      <c r="C109" s="17" t="s">
        <v>158</v>
      </c>
      <c r="I109" s="86"/>
      <c r="L109" s="28"/>
    </row>
    <row r="110" spans="2:12" s="1" customFormat="1" ht="6.9" customHeight="1" x14ac:dyDescent="0.2">
      <c r="B110" s="28"/>
      <c r="I110" s="86"/>
      <c r="L110" s="28"/>
    </row>
    <row r="111" spans="2:12" s="1" customFormat="1" ht="12" customHeight="1" x14ac:dyDescent="0.2">
      <c r="B111" s="28"/>
      <c r="C111" s="23" t="s">
        <v>14</v>
      </c>
      <c r="I111" s="86"/>
      <c r="L111" s="28"/>
    </row>
    <row r="112" spans="2:12" s="1" customFormat="1" ht="16.5" customHeight="1" x14ac:dyDescent="0.2">
      <c r="B112" s="28"/>
      <c r="E112" s="216" t="str">
        <f>E7</f>
        <v>Zariadenie sociálnych služieb komunitného charakteru</v>
      </c>
      <c r="F112" s="217"/>
      <c r="G112" s="217"/>
      <c r="H112" s="217"/>
      <c r="I112" s="86"/>
      <c r="L112" s="28"/>
    </row>
    <row r="113" spans="2:65" s="1" customFormat="1" ht="12" customHeight="1" x14ac:dyDescent="0.2">
      <c r="B113" s="28"/>
      <c r="C113" s="23" t="s">
        <v>127</v>
      </c>
      <c r="I113" s="86"/>
      <c r="L113" s="28"/>
    </row>
    <row r="114" spans="2:65" s="1" customFormat="1" ht="16.5" customHeight="1" x14ac:dyDescent="0.2">
      <c r="B114" s="28"/>
      <c r="E114" s="190" t="str">
        <f>E9</f>
        <v>SO 03 - Spevnené plochy a chodníky</v>
      </c>
      <c r="F114" s="215"/>
      <c r="G114" s="215"/>
      <c r="H114" s="215"/>
      <c r="I114" s="86"/>
      <c r="L114" s="28"/>
    </row>
    <row r="115" spans="2:65" s="1" customFormat="1" ht="6.9" customHeight="1" x14ac:dyDescent="0.2">
      <c r="B115" s="28"/>
      <c r="I115" s="86"/>
      <c r="L115" s="28"/>
    </row>
    <row r="116" spans="2:65" s="1" customFormat="1" ht="12" customHeight="1" x14ac:dyDescent="0.2">
      <c r="B116" s="28"/>
      <c r="C116" s="23" t="s">
        <v>18</v>
      </c>
      <c r="F116" s="21" t="str">
        <f>F12</f>
        <v>Katastrálne územie Klčov</v>
      </c>
      <c r="I116" s="87" t="s">
        <v>19</v>
      </c>
      <c r="J116" s="48" t="str">
        <f>IF(J12="","",J12)</f>
        <v>Vyplň údaj</v>
      </c>
      <c r="L116" s="28"/>
    </row>
    <row r="117" spans="2:65" s="1" customFormat="1" ht="6.9" customHeight="1" x14ac:dyDescent="0.2">
      <c r="B117" s="28"/>
      <c r="I117" s="86"/>
      <c r="L117" s="28"/>
    </row>
    <row r="118" spans="2:65" s="1" customFormat="1" ht="43.05" customHeight="1" x14ac:dyDescent="0.2">
      <c r="B118" s="28"/>
      <c r="C118" s="23" t="s">
        <v>20</v>
      </c>
      <c r="F118" s="21" t="str">
        <f>E15</f>
        <v>Alžbetin dom n.o.,Klčov 224, 053 02 Spišský Hrhov</v>
      </c>
      <c r="I118" s="87" t="s">
        <v>25</v>
      </c>
      <c r="J118" s="26" t="str">
        <f>E21</f>
        <v>RG Ateliér, s.r.o. Námestie Sv. Mikuláša 26, SL</v>
      </c>
      <c r="L118" s="28"/>
    </row>
    <row r="119" spans="2:65" s="1" customFormat="1" ht="15.15" customHeight="1" x14ac:dyDescent="0.2">
      <c r="B119" s="28"/>
      <c r="C119" s="23" t="s">
        <v>23</v>
      </c>
      <c r="F119" s="21" t="str">
        <f>IF(E18="","",E18)</f>
        <v>Vyplň údaj</v>
      </c>
      <c r="I119" s="87" t="s">
        <v>28</v>
      </c>
      <c r="J119" s="26" t="str">
        <f>E24</f>
        <v xml:space="preserve"> </v>
      </c>
      <c r="L119" s="28"/>
    </row>
    <row r="120" spans="2:65" s="1" customFormat="1" ht="10.35" customHeight="1" x14ac:dyDescent="0.2">
      <c r="B120" s="28"/>
      <c r="I120" s="86"/>
      <c r="L120" s="28"/>
    </row>
    <row r="121" spans="2:65" s="10" customFormat="1" ht="29.25" customHeight="1" x14ac:dyDescent="0.2">
      <c r="B121" s="123"/>
      <c r="C121" s="124" t="s">
        <v>159</v>
      </c>
      <c r="D121" s="125" t="s">
        <v>56</v>
      </c>
      <c r="E121" s="125" t="s">
        <v>52</v>
      </c>
      <c r="F121" s="125" t="s">
        <v>53</v>
      </c>
      <c r="G121" s="125" t="s">
        <v>160</v>
      </c>
      <c r="H121" s="125" t="s">
        <v>161</v>
      </c>
      <c r="I121" s="126" t="s">
        <v>162</v>
      </c>
      <c r="J121" s="127" t="s">
        <v>131</v>
      </c>
      <c r="K121" s="128" t="s">
        <v>163</v>
      </c>
      <c r="L121" s="123"/>
      <c r="M121" s="54" t="s">
        <v>1</v>
      </c>
      <c r="N121" s="55" t="s">
        <v>35</v>
      </c>
      <c r="O121" s="55" t="s">
        <v>164</v>
      </c>
      <c r="P121" s="55" t="s">
        <v>165</v>
      </c>
      <c r="Q121" s="55" t="s">
        <v>166</v>
      </c>
      <c r="R121" s="55" t="s">
        <v>167</v>
      </c>
      <c r="S121" s="55" t="s">
        <v>168</v>
      </c>
      <c r="T121" s="56" t="s">
        <v>169</v>
      </c>
    </row>
    <row r="122" spans="2:65" s="1" customFormat="1" ht="22.8" customHeight="1" x14ac:dyDescent="0.3">
      <c r="B122" s="28"/>
      <c r="C122" s="59" t="s">
        <v>132</v>
      </c>
      <c r="I122" s="86"/>
      <c r="J122" s="129">
        <f>BK122</f>
        <v>0</v>
      </c>
      <c r="L122" s="28"/>
      <c r="M122" s="57"/>
      <c r="N122" s="49"/>
      <c r="O122" s="49"/>
      <c r="P122" s="130">
        <f>P123</f>
        <v>0</v>
      </c>
      <c r="Q122" s="49"/>
      <c r="R122" s="130">
        <f>R123</f>
        <v>434.5069689</v>
      </c>
      <c r="S122" s="49"/>
      <c r="T122" s="131">
        <f>T123</f>
        <v>0</v>
      </c>
      <c r="AT122" s="13" t="s">
        <v>70</v>
      </c>
      <c r="AU122" s="13" t="s">
        <v>133</v>
      </c>
      <c r="BK122" s="132">
        <f>BK123</f>
        <v>0</v>
      </c>
    </row>
    <row r="123" spans="2:65" s="11" customFormat="1" ht="25.95" customHeight="1" x14ac:dyDescent="0.25">
      <c r="B123" s="133"/>
      <c r="D123" s="134" t="s">
        <v>70</v>
      </c>
      <c r="E123" s="135" t="s">
        <v>170</v>
      </c>
      <c r="F123" s="135" t="s">
        <v>171</v>
      </c>
      <c r="I123" s="136"/>
      <c r="J123" s="137">
        <f>BK123</f>
        <v>0</v>
      </c>
      <c r="L123" s="133"/>
      <c r="M123" s="138"/>
      <c r="P123" s="139">
        <f>P124+P131+P135+P143+P147</f>
        <v>0</v>
      </c>
      <c r="R123" s="139">
        <f>R124+R131+R135+R143+R147</f>
        <v>434.5069689</v>
      </c>
      <c r="T123" s="140">
        <f>T124+T131+T135+T143+T147</f>
        <v>0</v>
      </c>
      <c r="AR123" s="134" t="s">
        <v>79</v>
      </c>
      <c r="AT123" s="141" t="s">
        <v>70</v>
      </c>
      <c r="AU123" s="141" t="s">
        <v>71</v>
      </c>
      <c r="AY123" s="134" t="s">
        <v>172</v>
      </c>
      <c r="BK123" s="142">
        <f>BK124+BK131+BK135+BK143+BK147</f>
        <v>0</v>
      </c>
    </row>
    <row r="124" spans="2:65" s="11" customFormat="1" ht="22.8" customHeight="1" x14ac:dyDescent="0.25">
      <c r="B124" s="133"/>
      <c r="D124" s="134" t="s">
        <v>70</v>
      </c>
      <c r="E124" s="143" t="s">
        <v>79</v>
      </c>
      <c r="F124" s="143" t="s">
        <v>173</v>
      </c>
      <c r="I124" s="136"/>
      <c r="J124" s="144">
        <f>BK124</f>
        <v>0</v>
      </c>
      <c r="L124" s="133"/>
      <c r="M124" s="138"/>
      <c r="P124" s="139">
        <f>SUM(P125:P130)</f>
        <v>0</v>
      </c>
      <c r="R124" s="139">
        <f>SUM(R125:R130)</f>
        <v>0</v>
      </c>
      <c r="T124" s="140">
        <f>SUM(T125:T130)</f>
        <v>0</v>
      </c>
      <c r="AR124" s="134" t="s">
        <v>79</v>
      </c>
      <c r="AT124" s="141" t="s">
        <v>70</v>
      </c>
      <c r="AU124" s="141" t="s">
        <v>79</v>
      </c>
      <c r="AY124" s="134" t="s">
        <v>172</v>
      </c>
      <c r="BK124" s="142">
        <f>SUM(BK125:BK130)</f>
        <v>0</v>
      </c>
    </row>
    <row r="125" spans="2:65" s="1" customFormat="1" ht="24" customHeight="1" x14ac:dyDescent="0.2">
      <c r="B125" s="145"/>
      <c r="C125" s="146" t="s">
        <v>79</v>
      </c>
      <c r="D125" s="146" t="s">
        <v>174</v>
      </c>
      <c r="E125" s="147"/>
      <c r="F125" s="148" t="s">
        <v>175</v>
      </c>
      <c r="G125" s="149" t="s">
        <v>176</v>
      </c>
      <c r="H125" s="150">
        <v>101.28</v>
      </c>
      <c r="I125" s="151"/>
      <c r="J125" s="150">
        <f t="shared" ref="J125:J130" si="0">ROUND(I125*H125,2)</f>
        <v>0</v>
      </c>
      <c r="K125" s="152"/>
      <c r="L125" s="28"/>
      <c r="M125" s="153" t="s">
        <v>1</v>
      </c>
      <c r="N125" s="154" t="s">
        <v>37</v>
      </c>
      <c r="P125" s="155">
        <f t="shared" ref="P125:P130" si="1">O125*H125</f>
        <v>0</v>
      </c>
      <c r="Q125" s="155">
        <v>0</v>
      </c>
      <c r="R125" s="155">
        <f t="shared" ref="R125:R130" si="2">Q125*H125</f>
        <v>0</v>
      </c>
      <c r="S125" s="155">
        <v>0</v>
      </c>
      <c r="T125" s="156">
        <f t="shared" ref="T125:T130" si="3">S125*H125</f>
        <v>0</v>
      </c>
      <c r="AR125" s="157" t="s">
        <v>177</v>
      </c>
      <c r="AT125" s="157" t="s">
        <v>174</v>
      </c>
      <c r="AU125" s="157" t="s">
        <v>178</v>
      </c>
      <c r="AY125" s="13" t="s">
        <v>172</v>
      </c>
      <c r="BE125" s="158">
        <f t="shared" ref="BE125:BE130" si="4">IF(N125="základná",J125,0)</f>
        <v>0</v>
      </c>
      <c r="BF125" s="158">
        <f t="shared" ref="BF125:BF130" si="5">IF(N125="znížená",J125,0)</f>
        <v>0</v>
      </c>
      <c r="BG125" s="158">
        <f t="shared" ref="BG125:BG130" si="6">IF(N125="zákl. prenesená",J125,0)</f>
        <v>0</v>
      </c>
      <c r="BH125" s="158">
        <f t="shared" ref="BH125:BH130" si="7">IF(N125="zníž. prenesená",J125,0)</f>
        <v>0</v>
      </c>
      <c r="BI125" s="158">
        <f t="shared" ref="BI125:BI130" si="8">IF(N125="nulová",J125,0)</f>
        <v>0</v>
      </c>
      <c r="BJ125" s="13" t="s">
        <v>178</v>
      </c>
      <c r="BK125" s="158">
        <f t="shared" ref="BK125:BK130" si="9">ROUND(I125*H125,2)</f>
        <v>0</v>
      </c>
      <c r="BL125" s="13" t="s">
        <v>177</v>
      </c>
      <c r="BM125" s="157" t="s">
        <v>897</v>
      </c>
    </row>
    <row r="126" spans="2:65" s="1" customFormat="1" ht="16.5" customHeight="1" x14ac:dyDescent="0.2">
      <c r="B126" s="145"/>
      <c r="C126" s="146" t="s">
        <v>220</v>
      </c>
      <c r="D126" s="146" t="s">
        <v>174</v>
      </c>
      <c r="E126" s="147"/>
      <c r="F126" s="148" t="s">
        <v>181</v>
      </c>
      <c r="G126" s="149" t="s">
        <v>176</v>
      </c>
      <c r="H126" s="150">
        <v>141.16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898</v>
      </c>
    </row>
    <row r="127" spans="2:65" s="1" customFormat="1" ht="36" customHeight="1" x14ac:dyDescent="0.2">
      <c r="B127" s="145"/>
      <c r="C127" s="146" t="s">
        <v>474</v>
      </c>
      <c r="D127" s="146" t="s">
        <v>174</v>
      </c>
      <c r="E127" s="147"/>
      <c r="F127" s="148" t="s">
        <v>184</v>
      </c>
      <c r="G127" s="149" t="s">
        <v>176</v>
      </c>
      <c r="H127" s="150">
        <v>141.13999999999999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899</v>
      </c>
    </row>
    <row r="128" spans="2:65" s="1" customFormat="1" ht="36" customHeight="1" x14ac:dyDescent="0.2">
      <c r="B128" s="145"/>
      <c r="C128" s="146" t="s">
        <v>883</v>
      </c>
      <c r="D128" s="146" t="s">
        <v>174</v>
      </c>
      <c r="E128" s="147"/>
      <c r="F128" s="148" t="s">
        <v>868</v>
      </c>
      <c r="G128" s="149" t="s">
        <v>176</v>
      </c>
      <c r="H128" s="150">
        <v>242.42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900</v>
      </c>
    </row>
    <row r="129" spans="2:65" s="1" customFormat="1" ht="24" customHeight="1" x14ac:dyDescent="0.2">
      <c r="B129" s="145"/>
      <c r="C129" s="146" t="s">
        <v>212</v>
      </c>
      <c r="D129" s="146" t="s">
        <v>174</v>
      </c>
      <c r="E129" s="147"/>
      <c r="F129" s="148" t="s">
        <v>199</v>
      </c>
      <c r="G129" s="149" t="s">
        <v>176</v>
      </c>
      <c r="H129" s="150">
        <v>242.42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901</v>
      </c>
    </row>
    <row r="130" spans="2:65" s="1" customFormat="1" ht="36" customHeight="1" x14ac:dyDescent="0.2">
      <c r="B130" s="145"/>
      <c r="C130" s="146" t="s">
        <v>205</v>
      </c>
      <c r="D130" s="146" t="s">
        <v>174</v>
      </c>
      <c r="E130" s="147"/>
      <c r="F130" s="148" t="s">
        <v>202</v>
      </c>
      <c r="G130" s="149" t="s">
        <v>176</v>
      </c>
      <c r="H130" s="150">
        <v>242.42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902</v>
      </c>
    </row>
    <row r="131" spans="2:65" s="11" customFormat="1" ht="22.8" customHeight="1" x14ac:dyDescent="0.25">
      <c r="B131" s="133"/>
      <c r="D131" s="134" t="s">
        <v>70</v>
      </c>
      <c r="E131" s="143"/>
      <c r="F131" s="143" t="s">
        <v>204</v>
      </c>
      <c r="I131" s="136"/>
      <c r="J131" s="144">
        <f>BK131</f>
        <v>0</v>
      </c>
      <c r="L131" s="133"/>
      <c r="M131" s="138"/>
      <c r="P131" s="139">
        <f>SUM(P132:P134)</f>
        <v>0</v>
      </c>
      <c r="R131" s="139">
        <f>SUM(R132:R134)</f>
        <v>0.16131700000000002</v>
      </c>
      <c r="T131" s="140">
        <f>SUM(T132:T134)</f>
        <v>0</v>
      </c>
      <c r="AR131" s="134" t="s">
        <v>79</v>
      </c>
      <c r="AT131" s="141" t="s">
        <v>70</v>
      </c>
      <c r="AU131" s="141" t="s">
        <v>79</v>
      </c>
      <c r="AY131" s="134" t="s">
        <v>172</v>
      </c>
      <c r="BK131" s="142">
        <f>SUM(BK132:BK134)</f>
        <v>0</v>
      </c>
    </row>
    <row r="132" spans="2:65" s="1" customFormat="1" ht="24" customHeight="1" x14ac:dyDescent="0.2">
      <c r="B132" s="145"/>
      <c r="C132" s="146" t="s">
        <v>209</v>
      </c>
      <c r="D132" s="146" t="s">
        <v>174</v>
      </c>
      <c r="E132" s="147"/>
      <c r="F132" s="148" t="s">
        <v>206</v>
      </c>
      <c r="G132" s="149" t="s">
        <v>207</v>
      </c>
      <c r="H132" s="150">
        <v>368.3</v>
      </c>
      <c r="I132" s="151"/>
      <c r="J132" s="150">
        <f>ROUND(I132*H132,2)</f>
        <v>0</v>
      </c>
      <c r="K132" s="152"/>
      <c r="L132" s="28"/>
      <c r="M132" s="153" t="s">
        <v>1</v>
      </c>
      <c r="N132" s="154" t="s">
        <v>37</v>
      </c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3" t="s">
        <v>178</v>
      </c>
      <c r="BK132" s="158">
        <f>ROUND(I132*H132,2)</f>
        <v>0</v>
      </c>
      <c r="BL132" s="13" t="s">
        <v>177</v>
      </c>
      <c r="BM132" s="157" t="s">
        <v>903</v>
      </c>
    </row>
    <row r="133" spans="2:65" s="1" customFormat="1" ht="24" customHeight="1" x14ac:dyDescent="0.2">
      <c r="B133" s="145"/>
      <c r="C133" s="146" t="s">
        <v>198</v>
      </c>
      <c r="D133" s="146" t="s">
        <v>174</v>
      </c>
      <c r="E133" s="147"/>
      <c r="F133" s="148" t="s">
        <v>241</v>
      </c>
      <c r="G133" s="149" t="s">
        <v>207</v>
      </c>
      <c r="H133" s="150">
        <v>368.3</v>
      </c>
      <c r="I133" s="151"/>
      <c r="J133" s="150">
        <f>ROUND(I133*H133,2)</f>
        <v>0</v>
      </c>
      <c r="K133" s="152"/>
      <c r="L133" s="28"/>
      <c r="M133" s="153" t="s">
        <v>1</v>
      </c>
      <c r="N133" s="154" t="s">
        <v>37</v>
      </c>
      <c r="P133" s="155">
        <f>O133*H133</f>
        <v>0</v>
      </c>
      <c r="Q133" s="155">
        <v>3.0000000000000001E-5</v>
      </c>
      <c r="R133" s="155">
        <f>Q133*H133</f>
        <v>1.1049E-2</v>
      </c>
      <c r="S133" s="155">
        <v>0</v>
      </c>
      <c r="T133" s="156">
        <f>S133*H133</f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3" t="s">
        <v>178</v>
      </c>
      <c r="BK133" s="158">
        <f>ROUND(I133*H133,2)</f>
        <v>0</v>
      </c>
      <c r="BL133" s="13" t="s">
        <v>177</v>
      </c>
      <c r="BM133" s="157" t="s">
        <v>904</v>
      </c>
    </row>
    <row r="134" spans="2:65" s="1" customFormat="1" ht="16.5" customHeight="1" x14ac:dyDescent="0.2">
      <c r="B134" s="145"/>
      <c r="C134" s="159" t="s">
        <v>195</v>
      </c>
      <c r="D134" s="159" t="s">
        <v>244</v>
      </c>
      <c r="E134" s="160"/>
      <c r="F134" s="161" t="s">
        <v>539</v>
      </c>
      <c r="G134" s="162" t="s">
        <v>207</v>
      </c>
      <c r="H134" s="163">
        <v>375.67</v>
      </c>
      <c r="I134" s="164"/>
      <c r="J134" s="163">
        <f>ROUND(I134*H134,2)</f>
        <v>0</v>
      </c>
      <c r="K134" s="165"/>
      <c r="L134" s="166"/>
      <c r="M134" s="167" t="s">
        <v>1</v>
      </c>
      <c r="N134" s="168" t="s">
        <v>37</v>
      </c>
      <c r="P134" s="155">
        <f>O134*H134</f>
        <v>0</v>
      </c>
      <c r="Q134" s="155">
        <v>4.0000000000000002E-4</v>
      </c>
      <c r="R134" s="155">
        <f>Q134*H134</f>
        <v>0.15026800000000001</v>
      </c>
      <c r="S134" s="155">
        <v>0</v>
      </c>
      <c r="T134" s="156">
        <f>S134*H134</f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>IF(N134="základná",J134,0)</f>
        <v>0</v>
      </c>
      <c r="BF134" s="158">
        <f>IF(N134="znížená",J134,0)</f>
        <v>0</v>
      </c>
      <c r="BG134" s="158">
        <f>IF(N134="zákl. prenesená",J134,0)</f>
        <v>0</v>
      </c>
      <c r="BH134" s="158">
        <f>IF(N134="zníž. prenesená",J134,0)</f>
        <v>0</v>
      </c>
      <c r="BI134" s="158">
        <f>IF(N134="nulová",J134,0)</f>
        <v>0</v>
      </c>
      <c r="BJ134" s="13" t="s">
        <v>178</v>
      </c>
      <c r="BK134" s="158">
        <f>ROUND(I134*H134,2)</f>
        <v>0</v>
      </c>
      <c r="BL134" s="13" t="s">
        <v>177</v>
      </c>
      <c r="BM134" s="157" t="s">
        <v>905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380</v>
      </c>
      <c r="I135" s="136"/>
      <c r="J135" s="144">
        <f>BK135</f>
        <v>0</v>
      </c>
      <c r="L135" s="133"/>
      <c r="M135" s="138"/>
      <c r="P135" s="139">
        <f>SUM(P136:P142)</f>
        <v>0</v>
      </c>
      <c r="R135" s="139">
        <f>SUM(R136:R142)</f>
        <v>387.91673520000001</v>
      </c>
      <c r="T135" s="140">
        <f>SUM(T136:T142)</f>
        <v>0</v>
      </c>
      <c r="AR135" s="134" t="s">
        <v>79</v>
      </c>
      <c r="AT135" s="141" t="s">
        <v>70</v>
      </c>
      <c r="AU135" s="141" t="s">
        <v>79</v>
      </c>
      <c r="AY135" s="134" t="s">
        <v>172</v>
      </c>
      <c r="BK135" s="142">
        <f>SUM(BK136:BK142)</f>
        <v>0</v>
      </c>
    </row>
    <row r="136" spans="2:65" s="1" customFormat="1" ht="36" customHeight="1" x14ac:dyDescent="0.2">
      <c r="B136" s="145"/>
      <c r="C136" s="146" t="s">
        <v>201</v>
      </c>
      <c r="D136" s="146" t="s">
        <v>174</v>
      </c>
      <c r="E136" s="147"/>
      <c r="F136" s="148" t="s">
        <v>875</v>
      </c>
      <c r="G136" s="149" t="s">
        <v>207</v>
      </c>
      <c r="H136" s="150">
        <v>255.68</v>
      </c>
      <c r="I136" s="151"/>
      <c r="J136" s="150">
        <f t="shared" ref="J136:J142" si="10">ROUND(I136*H136,2)</f>
        <v>0</v>
      </c>
      <c r="K136" s="152"/>
      <c r="L136" s="28"/>
      <c r="M136" s="153" t="s">
        <v>1</v>
      </c>
      <c r="N136" s="154" t="s">
        <v>37</v>
      </c>
      <c r="P136" s="155">
        <f t="shared" ref="P136:P142" si="11">O136*H136</f>
        <v>0</v>
      </c>
      <c r="Q136" s="155">
        <v>0.2024</v>
      </c>
      <c r="R136" s="155">
        <f t="shared" ref="R136:R142" si="12">Q136*H136</f>
        <v>51.749631999999998</v>
      </c>
      <c r="S136" s="155">
        <v>0</v>
      </c>
      <c r="T136" s="156">
        <f t="shared" ref="T136:T142" si="13">S136*H136</f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 t="shared" ref="BE136:BE142" si="14">IF(N136="základná",J136,0)</f>
        <v>0</v>
      </c>
      <c r="BF136" s="158">
        <f t="shared" ref="BF136:BF142" si="15">IF(N136="znížená",J136,0)</f>
        <v>0</v>
      </c>
      <c r="BG136" s="158">
        <f t="shared" ref="BG136:BG142" si="16">IF(N136="zákl. prenesená",J136,0)</f>
        <v>0</v>
      </c>
      <c r="BH136" s="158">
        <f t="shared" ref="BH136:BH142" si="17">IF(N136="zníž. prenesená",J136,0)</f>
        <v>0</v>
      </c>
      <c r="BI136" s="158">
        <f t="shared" ref="BI136:BI142" si="18">IF(N136="nulová",J136,0)</f>
        <v>0</v>
      </c>
      <c r="BJ136" s="13" t="s">
        <v>178</v>
      </c>
      <c r="BK136" s="158">
        <f t="shared" ref="BK136:BK142" si="19">ROUND(I136*H136,2)</f>
        <v>0</v>
      </c>
      <c r="BL136" s="13" t="s">
        <v>177</v>
      </c>
      <c r="BM136" s="157" t="s">
        <v>906</v>
      </c>
    </row>
    <row r="137" spans="2:65" s="1" customFormat="1" ht="24" customHeight="1" x14ac:dyDescent="0.2">
      <c r="B137" s="145"/>
      <c r="C137" s="146" t="s">
        <v>236</v>
      </c>
      <c r="D137" s="146" t="s">
        <v>174</v>
      </c>
      <c r="E137" s="147"/>
      <c r="F137" s="148" t="s">
        <v>877</v>
      </c>
      <c r="G137" s="149" t="s">
        <v>207</v>
      </c>
      <c r="H137" s="150">
        <v>255.68</v>
      </c>
      <c r="I137" s="151"/>
      <c r="J137" s="150">
        <f t="shared" si="10"/>
        <v>0</v>
      </c>
      <c r="K137" s="152"/>
      <c r="L137" s="28"/>
      <c r="M137" s="153" t="s">
        <v>1</v>
      </c>
      <c r="N137" s="154" t="s">
        <v>37</v>
      </c>
      <c r="P137" s="155">
        <f t="shared" si="11"/>
        <v>0</v>
      </c>
      <c r="Q137" s="155">
        <v>0.25094</v>
      </c>
      <c r="R137" s="155">
        <f t="shared" si="12"/>
        <v>64.160339199999996</v>
      </c>
      <c r="S137" s="155">
        <v>0</v>
      </c>
      <c r="T137" s="156">
        <f t="shared" si="13"/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3" t="s">
        <v>178</v>
      </c>
      <c r="BK137" s="158">
        <f t="shared" si="19"/>
        <v>0</v>
      </c>
      <c r="BL137" s="13" t="s">
        <v>177</v>
      </c>
      <c r="BM137" s="157" t="s">
        <v>907</v>
      </c>
    </row>
    <row r="138" spans="2:65" s="1" customFormat="1" ht="24" customHeight="1" x14ac:dyDescent="0.2">
      <c r="B138" s="145"/>
      <c r="C138" s="146" t="s">
        <v>117</v>
      </c>
      <c r="D138" s="146" t="s">
        <v>174</v>
      </c>
      <c r="E138" s="147"/>
      <c r="F138" s="148" t="s">
        <v>908</v>
      </c>
      <c r="G138" s="149" t="s">
        <v>207</v>
      </c>
      <c r="H138" s="150">
        <v>112.62</v>
      </c>
      <c r="I138" s="151"/>
      <c r="J138" s="150">
        <f t="shared" si="10"/>
        <v>0</v>
      </c>
      <c r="K138" s="152"/>
      <c r="L138" s="28"/>
      <c r="M138" s="153" t="s">
        <v>1</v>
      </c>
      <c r="N138" s="154" t="s">
        <v>37</v>
      </c>
      <c r="P138" s="155">
        <f t="shared" si="11"/>
        <v>0</v>
      </c>
      <c r="Q138" s="155">
        <v>0.36834</v>
      </c>
      <c r="R138" s="155">
        <f t="shared" si="12"/>
        <v>41.482450800000002</v>
      </c>
      <c r="S138" s="155">
        <v>0</v>
      </c>
      <c r="T138" s="156">
        <f t="shared" si="13"/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178</v>
      </c>
      <c r="BK138" s="158">
        <f t="shared" si="19"/>
        <v>0</v>
      </c>
      <c r="BL138" s="13" t="s">
        <v>177</v>
      </c>
      <c r="BM138" s="157" t="s">
        <v>909</v>
      </c>
    </row>
    <row r="139" spans="2:65" s="1" customFormat="1" ht="24" customHeight="1" x14ac:dyDescent="0.2">
      <c r="B139" s="145"/>
      <c r="C139" s="146" t="s">
        <v>233</v>
      </c>
      <c r="D139" s="146" t="s">
        <v>174</v>
      </c>
      <c r="E139" s="147"/>
      <c r="F139" s="148" t="s">
        <v>879</v>
      </c>
      <c r="G139" s="149" t="s">
        <v>207</v>
      </c>
      <c r="H139" s="150">
        <v>255.68</v>
      </c>
      <c r="I139" s="151"/>
      <c r="J139" s="150">
        <f t="shared" si="10"/>
        <v>0</v>
      </c>
      <c r="K139" s="152"/>
      <c r="L139" s="28"/>
      <c r="M139" s="153" t="s">
        <v>1</v>
      </c>
      <c r="N139" s="154" t="s">
        <v>37</v>
      </c>
      <c r="P139" s="155">
        <f t="shared" si="11"/>
        <v>0</v>
      </c>
      <c r="Q139" s="155">
        <v>0.48574000000000001</v>
      </c>
      <c r="R139" s="155">
        <f t="shared" si="12"/>
        <v>124.19400320000001</v>
      </c>
      <c r="S139" s="155">
        <v>0</v>
      </c>
      <c r="T139" s="156">
        <f t="shared" si="13"/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178</v>
      </c>
      <c r="BK139" s="158">
        <f t="shared" si="19"/>
        <v>0</v>
      </c>
      <c r="BL139" s="13" t="s">
        <v>177</v>
      </c>
      <c r="BM139" s="157" t="s">
        <v>910</v>
      </c>
    </row>
    <row r="140" spans="2:65" s="1" customFormat="1" ht="24" customHeight="1" x14ac:dyDescent="0.2">
      <c r="B140" s="145"/>
      <c r="C140" s="146" t="s">
        <v>108</v>
      </c>
      <c r="D140" s="146" t="s">
        <v>174</v>
      </c>
      <c r="E140" s="147"/>
      <c r="F140" s="148" t="s">
        <v>881</v>
      </c>
      <c r="G140" s="149" t="s">
        <v>207</v>
      </c>
      <c r="H140" s="150">
        <v>368.35</v>
      </c>
      <c r="I140" s="151"/>
      <c r="J140" s="150">
        <f t="shared" si="10"/>
        <v>0</v>
      </c>
      <c r="K140" s="152"/>
      <c r="L140" s="28"/>
      <c r="M140" s="153" t="s">
        <v>1</v>
      </c>
      <c r="N140" s="154" t="s">
        <v>37</v>
      </c>
      <c r="P140" s="155">
        <f t="shared" si="11"/>
        <v>0</v>
      </c>
      <c r="Q140" s="155">
        <v>0.10100000000000001</v>
      </c>
      <c r="R140" s="155">
        <f t="shared" si="12"/>
        <v>37.203350000000007</v>
      </c>
      <c r="S140" s="155">
        <v>0</v>
      </c>
      <c r="T140" s="156">
        <f t="shared" si="13"/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178</v>
      </c>
      <c r="BK140" s="158">
        <f t="shared" si="19"/>
        <v>0</v>
      </c>
      <c r="BL140" s="13" t="s">
        <v>177</v>
      </c>
      <c r="BM140" s="157" t="s">
        <v>911</v>
      </c>
    </row>
    <row r="141" spans="2:65" s="1" customFormat="1" ht="16.5" customHeight="1" x14ac:dyDescent="0.2">
      <c r="B141" s="145"/>
      <c r="C141" s="159" t="s">
        <v>111</v>
      </c>
      <c r="D141" s="159" t="s">
        <v>244</v>
      </c>
      <c r="E141" s="160"/>
      <c r="F141" s="161" t="s">
        <v>884</v>
      </c>
      <c r="G141" s="162" t="s">
        <v>207</v>
      </c>
      <c r="H141" s="163">
        <v>260.82</v>
      </c>
      <c r="I141" s="164"/>
      <c r="J141" s="163">
        <f t="shared" si="10"/>
        <v>0</v>
      </c>
      <c r="K141" s="165"/>
      <c r="L141" s="166"/>
      <c r="M141" s="167" t="s">
        <v>1</v>
      </c>
      <c r="N141" s="168" t="s">
        <v>37</v>
      </c>
      <c r="P141" s="155">
        <f t="shared" si="11"/>
        <v>0</v>
      </c>
      <c r="Q141" s="155">
        <v>0.184</v>
      </c>
      <c r="R141" s="155">
        <f t="shared" si="12"/>
        <v>47.990879999999997</v>
      </c>
      <c r="S141" s="155">
        <v>0</v>
      </c>
      <c r="T141" s="156">
        <f t="shared" si="13"/>
        <v>0</v>
      </c>
      <c r="AR141" s="157" t="s">
        <v>201</v>
      </c>
      <c r="AT141" s="157" t="s">
        <v>244</v>
      </c>
      <c r="AU141" s="157" t="s">
        <v>178</v>
      </c>
      <c r="AY141" s="13" t="s">
        <v>172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178</v>
      </c>
      <c r="BK141" s="158">
        <f t="shared" si="19"/>
        <v>0</v>
      </c>
      <c r="BL141" s="13" t="s">
        <v>177</v>
      </c>
      <c r="BM141" s="157" t="s">
        <v>912</v>
      </c>
    </row>
    <row r="142" spans="2:65" s="1" customFormat="1" ht="16.5" customHeight="1" x14ac:dyDescent="0.2">
      <c r="B142" s="145"/>
      <c r="C142" s="159" t="s">
        <v>114</v>
      </c>
      <c r="D142" s="159" t="s">
        <v>244</v>
      </c>
      <c r="E142" s="160"/>
      <c r="F142" s="161" t="s">
        <v>913</v>
      </c>
      <c r="G142" s="162" t="s">
        <v>207</v>
      </c>
      <c r="H142" s="163">
        <v>114.87</v>
      </c>
      <c r="I142" s="164"/>
      <c r="J142" s="163">
        <f t="shared" si="10"/>
        <v>0</v>
      </c>
      <c r="K142" s="165"/>
      <c r="L142" s="166"/>
      <c r="M142" s="167" t="s">
        <v>1</v>
      </c>
      <c r="N142" s="168" t="s">
        <v>37</v>
      </c>
      <c r="P142" s="155">
        <f t="shared" si="11"/>
        <v>0</v>
      </c>
      <c r="Q142" s="155">
        <v>0.184</v>
      </c>
      <c r="R142" s="155">
        <f t="shared" si="12"/>
        <v>21.13608</v>
      </c>
      <c r="S142" s="155">
        <v>0</v>
      </c>
      <c r="T142" s="156">
        <f t="shared" si="13"/>
        <v>0</v>
      </c>
      <c r="AR142" s="157" t="s">
        <v>201</v>
      </c>
      <c r="AT142" s="157" t="s">
        <v>244</v>
      </c>
      <c r="AU142" s="157" t="s">
        <v>178</v>
      </c>
      <c r="AY142" s="13" t="s">
        <v>172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178</v>
      </c>
      <c r="BK142" s="158">
        <f t="shared" si="19"/>
        <v>0</v>
      </c>
      <c r="BL142" s="13" t="s">
        <v>177</v>
      </c>
      <c r="BM142" s="157" t="s">
        <v>914</v>
      </c>
    </row>
    <row r="143" spans="2:65" s="11" customFormat="1" ht="22.8" customHeight="1" x14ac:dyDescent="0.25">
      <c r="B143" s="133"/>
      <c r="D143" s="134" t="s">
        <v>70</v>
      </c>
      <c r="E143" s="143"/>
      <c r="F143" s="143" t="s">
        <v>454</v>
      </c>
      <c r="I143" s="136"/>
      <c r="J143" s="144">
        <f>BK143</f>
        <v>0</v>
      </c>
      <c r="L143" s="133"/>
      <c r="M143" s="138"/>
      <c r="P143" s="139">
        <f>SUM(P144:P146)</f>
        <v>0</v>
      </c>
      <c r="R143" s="139">
        <f>SUM(R144:R146)</f>
        <v>46.428916700000002</v>
      </c>
      <c r="T143" s="140">
        <f>SUM(T144:T146)</f>
        <v>0</v>
      </c>
      <c r="AR143" s="134" t="s">
        <v>79</v>
      </c>
      <c r="AT143" s="141" t="s">
        <v>70</v>
      </c>
      <c r="AU143" s="141" t="s">
        <v>79</v>
      </c>
      <c r="AY143" s="134" t="s">
        <v>172</v>
      </c>
      <c r="BK143" s="142">
        <f>SUM(BK144:BK146)</f>
        <v>0</v>
      </c>
    </row>
    <row r="144" spans="2:65" s="1" customFormat="1" ht="24" customHeight="1" x14ac:dyDescent="0.2">
      <c r="B144" s="145"/>
      <c r="C144" s="146" t="s">
        <v>120</v>
      </c>
      <c r="D144" s="146" t="s">
        <v>174</v>
      </c>
      <c r="E144" s="147"/>
      <c r="F144" s="148" t="s">
        <v>888</v>
      </c>
      <c r="G144" s="149" t="s">
        <v>395</v>
      </c>
      <c r="H144" s="150">
        <v>147.37</v>
      </c>
      <c r="I144" s="151"/>
      <c r="J144" s="150">
        <f>ROUND(I144*H144,2)</f>
        <v>0</v>
      </c>
      <c r="K144" s="152"/>
      <c r="L144" s="28"/>
      <c r="M144" s="153" t="s">
        <v>1</v>
      </c>
      <c r="N144" s="154" t="s">
        <v>37</v>
      </c>
      <c r="P144" s="155">
        <f>O144*H144</f>
        <v>0</v>
      </c>
      <c r="Q144" s="155">
        <v>0.12662000000000001</v>
      </c>
      <c r="R144" s="155">
        <f>Q144*H144</f>
        <v>18.659989400000001</v>
      </c>
      <c r="S144" s="155">
        <v>0</v>
      </c>
      <c r="T144" s="156">
        <f>S144*H144</f>
        <v>0</v>
      </c>
      <c r="AR144" s="157" t="s">
        <v>177</v>
      </c>
      <c r="AT144" s="157" t="s">
        <v>174</v>
      </c>
      <c r="AU144" s="157" t="s">
        <v>178</v>
      </c>
      <c r="AY144" s="13" t="s">
        <v>172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3" t="s">
        <v>178</v>
      </c>
      <c r="BK144" s="158">
        <f>ROUND(I144*H144,2)</f>
        <v>0</v>
      </c>
      <c r="BL144" s="13" t="s">
        <v>177</v>
      </c>
      <c r="BM144" s="157" t="s">
        <v>915</v>
      </c>
    </row>
    <row r="145" spans="2:65" s="1" customFormat="1" ht="16.5" customHeight="1" x14ac:dyDescent="0.2">
      <c r="B145" s="145"/>
      <c r="C145" s="159" t="s">
        <v>123</v>
      </c>
      <c r="D145" s="159" t="s">
        <v>244</v>
      </c>
      <c r="E145" s="160"/>
      <c r="F145" s="161" t="s">
        <v>890</v>
      </c>
      <c r="G145" s="162" t="s">
        <v>257</v>
      </c>
      <c r="H145" s="163">
        <v>148.84</v>
      </c>
      <c r="I145" s="164"/>
      <c r="J145" s="163">
        <f>ROUND(I145*H145,2)</f>
        <v>0</v>
      </c>
      <c r="K145" s="165"/>
      <c r="L145" s="166"/>
      <c r="M145" s="167" t="s">
        <v>1</v>
      </c>
      <c r="N145" s="168" t="s">
        <v>37</v>
      </c>
      <c r="P145" s="155">
        <f>O145*H145</f>
        <v>0</v>
      </c>
      <c r="Q145" s="155">
        <v>4.9500000000000002E-2</v>
      </c>
      <c r="R145" s="155">
        <f>Q145*H145</f>
        <v>7.3675800000000002</v>
      </c>
      <c r="S145" s="155">
        <v>0</v>
      </c>
      <c r="T145" s="156">
        <f>S145*H145</f>
        <v>0</v>
      </c>
      <c r="AR145" s="157" t="s">
        <v>201</v>
      </c>
      <c r="AT145" s="157" t="s">
        <v>244</v>
      </c>
      <c r="AU145" s="157" t="s">
        <v>178</v>
      </c>
      <c r="AY145" s="13" t="s">
        <v>172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3" t="s">
        <v>178</v>
      </c>
      <c r="BK145" s="158">
        <f>ROUND(I145*H145,2)</f>
        <v>0</v>
      </c>
      <c r="BL145" s="13" t="s">
        <v>177</v>
      </c>
      <c r="BM145" s="157" t="s">
        <v>916</v>
      </c>
    </row>
    <row r="146" spans="2:65" s="1" customFormat="1" ht="24" customHeight="1" x14ac:dyDescent="0.2">
      <c r="B146" s="145"/>
      <c r="C146" s="146" t="s">
        <v>217</v>
      </c>
      <c r="D146" s="146" t="s">
        <v>174</v>
      </c>
      <c r="E146" s="147"/>
      <c r="F146" s="148" t="s">
        <v>892</v>
      </c>
      <c r="G146" s="149" t="s">
        <v>176</v>
      </c>
      <c r="H146" s="150">
        <v>9.2100000000000009</v>
      </c>
      <c r="I146" s="151"/>
      <c r="J146" s="150">
        <f>ROUND(I146*H146,2)</f>
        <v>0</v>
      </c>
      <c r="K146" s="152"/>
      <c r="L146" s="28"/>
      <c r="M146" s="153" t="s">
        <v>1</v>
      </c>
      <c r="N146" s="154" t="s">
        <v>37</v>
      </c>
      <c r="P146" s="155">
        <f>O146*H146</f>
        <v>0</v>
      </c>
      <c r="Q146" s="155">
        <v>2.2151299999999998</v>
      </c>
      <c r="R146" s="155">
        <f>Q146*H146</f>
        <v>20.401347300000001</v>
      </c>
      <c r="S146" s="155">
        <v>0</v>
      </c>
      <c r="T146" s="156">
        <f>S146*H146</f>
        <v>0</v>
      </c>
      <c r="AR146" s="157" t="s">
        <v>177</v>
      </c>
      <c r="AT146" s="157" t="s">
        <v>174</v>
      </c>
      <c r="AU146" s="157" t="s">
        <v>178</v>
      </c>
      <c r="AY146" s="13" t="s">
        <v>172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3" t="s">
        <v>178</v>
      </c>
      <c r="BK146" s="158">
        <f>ROUND(I146*H146,2)</f>
        <v>0</v>
      </c>
      <c r="BL146" s="13" t="s">
        <v>177</v>
      </c>
      <c r="BM146" s="157" t="s">
        <v>917</v>
      </c>
    </row>
    <row r="147" spans="2:65" s="11" customFormat="1" ht="22.8" customHeight="1" x14ac:dyDescent="0.25">
      <c r="B147" s="133"/>
      <c r="D147" s="134" t="s">
        <v>70</v>
      </c>
      <c r="E147" s="143"/>
      <c r="F147" s="143" t="s">
        <v>468</v>
      </c>
      <c r="I147" s="136"/>
      <c r="J147" s="144">
        <f>BK147</f>
        <v>0</v>
      </c>
      <c r="L147" s="133"/>
      <c r="M147" s="138"/>
      <c r="P147" s="139">
        <f>P148</f>
        <v>0</v>
      </c>
      <c r="R147" s="139">
        <f>R148</f>
        <v>0</v>
      </c>
      <c r="T147" s="140">
        <f>T148</f>
        <v>0</v>
      </c>
      <c r="AR147" s="134" t="s">
        <v>79</v>
      </c>
      <c r="AT147" s="141" t="s">
        <v>70</v>
      </c>
      <c r="AU147" s="141" t="s">
        <v>79</v>
      </c>
      <c r="AY147" s="134" t="s">
        <v>172</v>
      </c>
      <c r="BK147" s="142">
        <f>BK148</f>
        <v>0</v>
      </c>
    </row>
    <row r="148" spans="2:65" s="1" customFormat="1" ht="24" customHeight="1" x14ac:dyDescent="0.2">
      <c r="B148" s="145"/>
      <c r="C148" s="146" t="s">
        <v>7</v>
      </c>
      <c r="D148" s="146" t="s">
        <v>174</v>
      </c>
      <c r="E148" s="147"/>
      <c r="F148" s="148" t="s">
        <v>894</v>
      </c>
      <c r="G148" s="149" t="s">
        <v>238</v>
      </c>
      <c r="H148" s="150">
        <v>434.5</v>
      </c>
      <c r="I148" s="151"/>
      <c r="J148" s="150">
        <f>ROUND(I148*H148,2)</f>
        <v>0</v>
      </c>
      <c r="K148" s="152"/>
      <c r="L148" s="28"/>
      <c r="M148" s="169" t="s">
        <v>1</v>
      </c>
      <c r="N148" s="170" t="s">
        <v>37</v>
      </c>
      <c r="O148" s="171"/>
      <c r="P148" s="172">
        <f>O148*H148</f>
        <v>0</v>
      </c>
      <c r="Q148" s="172">
        <v>0</v>
      </c>
      <c r="R148" s="172">
        <f>Q148*H148</f>
        <v>0</v>
      </c>
      <c r="S148" s="172">
        <v>0</v>
      </c>
      <c r="T148" s="173">
        <f>S148*H148</f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3" t="s">
        <v>178</v>
      </c>
      <c r="BK148" s="158">
        <f>ROUND(I148*H148,2)</f>
        <v>0</v>
      </c>
      <c r="BL148" s="13" t="s">
        <v>177</v>
      </c>
      <c r="BM148" s="157" t="s">
        <v>918</v>
      </c>
    </row>
    <row r="149" spans="2:65" s="1" customFormat="1" ht="6.9" customHeight="1" x14ac:dyDescent="0.2">
      <c r="B149" s="40"/>
      <c r="C149" s="41"/>
      <c r="D149" s="41"/>
      <c r="E149" s="41"/>
      <c r="F149" s="41"/>
      <c r="G149" s="41"/>
      <c r="H149" s="41"/>
      <c r="I149" s="107"/>
      <c r="J149" s="41"/>
      <c r="K149" s="41"/>
      <c r="L149" s="28"/>
    </row>
  </sheetData>
  <autoFilter ref="C121:K14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>
      <selection activeCell="F12" sqref="F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89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919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ROUND(J119,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ROUND((SUM(BE119:BE162)),  2)</f>
        <v>0</v>
      </c>
      <c r="I33" s="95">
        <v>0.2</v>
      </c>
      <c r="J33" s="94">
        <f>ROUND(((SUM(BE119:BE162))*I33),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ROUND((SUM(BF119:BF162)),  2)</f>
        <v>0</v>
      </c>
      <c r="I34" s="95">
        <v>0.2</v>
      </c>
      <c r="J34" s="94">
        <f>ROUND(((SUM(BF119:BF162))*I34),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ROUND((SUM(BG119:BG162)),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ROUND((SUM(BH119:BH162)),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ROUND((SUM(BI119:BI162)),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04 - Sadové úpravy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J119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J120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J121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J159</f>
        <v>0</v>
      </c>
      <c r="L99" s="118"/>
    </row>
    <row r="100" spans="2:12" s="1" customFormat="1" ht="21.75" customHeight="1" x14ac:dyDescent="0.2">
      <c r="B100" s="28"/>
      <c r="I100" s="86"/>
      <c r="L100" s="28"/>
    </row>
    <row r="101" spans="2:12" s="1" customFormat="1" ht="6.9" customHeight="1" x14ac:dyDescent="0.2">
      <c r="B101" s="40"/>
      <c r="C101" s="41"/>
      <c r="D101" s="41"/>
      <c r="E101" s="41"/>
      <c r="F101" s="41"/>
      <c r="G101" s="41"/>
      <c r="H101" s="41"/>
      <c r="I101" s="107"/>
      <c r="J101" s="41"/>
      <c r="K101" s="41"/>
      <c r="L101" s="28"/>
    </row>
    <row r="105" spans="2:12" s="1" customFormat="1" ht="6.9" customHeight="1" x14ac:dyDescent="0.2">
      <c r="B105" s="42"/>
      <c r="C105" s="43"/>
      <c r="D105" s="43"/>
      <c r="E105" s="43"/>
      <c r="F105" s="43"/>
      <c r="G105" s="43"/>
      <c r="H105" s="43"/>
      <c r="I105" s="108"/>
      <c r="J105" s="43"/>
      <c r="K105" s="43"/>
      <c r="L105" s="28"/>
    </row>
    <row r="106" spans="2:12" s="1" customFormat="1" ht="24.9" customHeight="1" x14ac:dyDescent="0.2">
      <c r="B106" s="28"/>
      <c r="C106" s="17" t="s">
        <v>158</v>
      </c>
      <c r="I106" s="86"/>
      <c r="L106" s="28"/>
    </row>
    <row r="107" spans="2:12" s="1" customFormat="1" ht="6.9" customHeight="1" x14ac:dyDescent="0.2">
      <c r="B107" s="28"/>
      <c r="I107" s="86"/>
      <c r="L107" s="28"/>
    </row>
    <row r="108" spans="2:12" s="1" customFormat="1" ht="12" customHeight="1" x14ac:dyDescent="0.2">
      <c r="B108" s="28"/>
      <c r="C108" s="23" t="s">
        <v>14</v>
      </c>
      <c r="I108" s="86"/>
      <c r="L108" s="28"/>
    </row>
    <row r="109" spans="2:12" s="1" customFormat="1" ht="16.5" customHeight="1" x14ac:dyDescent="0.2">
      <c r="B109" s="28"/>
      <c r="E109" s="216" t="str">
        <f>E7</f>
        <v>Zariadenie sociálnych služieb komunitného charakteru</v>
      </c>
      <c r="F109" s="217"/>
      <c r="G109" s="217"/>
      <c r="H109" s="217"/>
      <c r="I109" s="86"/>
      <c r="L109" s="28"/>
    </row>
    <row r="110" spans="2:12" s="1" customFormat="1" ht="12" customHeight="1" x14ac:dyDescent="0.2">
      <c r="B110" s="28"/>
      <c r="C110" s="23" t="s">
        <v>127</v>
      </c>
      <c r="I110" s="86"/>
      <c r="L110" s="28"/>
    </row>
    <row r="111" spans="2:12" s="1" customFormat="1" ht="16.5" customHeight="1" x14ac:dyDescent="0.2">
      <c r="B111" s="28"/>
      <c r="E111" s="190" t="str">
        <f>E9</f>
        <v>SO 04 - Sadové úpravy</v>
      </c>
      <c r="F111" s="215"/>
      <c r="G111" s="215"/>
      <c r="H111" s="215"/>
      <c r="I111" s="86"/>
      <c r="L111" s="28"/>
    </row>
    <row r="112" spans="2:12" s="1" customFormat="1" ht="6.9" customHeight="1" x14ac:dyDescent="0.2">
      <c r="B112" s="28"/>
      <c r="I112" s="86"/>
      <c r="L112" s="28"/>
    </row>
    <row r="113" spans="2:65" s="1" customFormat="1" ht="12" customHeight="1" x14ac:dyDescent="0.2">
      <c r="B113" s="28"/>
      <c r="C113" s="23" t="s">
        <v>18</v>
      </c>
      <c r="F113" s="21" t="str">
        <f>F12</f>
        <v>Katastrálne územie Klčov</v>
      </c>
      <c r="I113" s="87" t="s">
        <v>19</v>
      </c>
      <c r="J113" s="48" t="str">
        <f>IF(J12="","",J12)</f>
        <v>Vyplň údaj</v>
      </c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43.05" customHeight="1" x14ac:dyDescent="0.2">
      <c r="B115" s="28"/>
      <c r="C115" s="23" t="s">
        <v>20</v>
      </c>
      <c r="F115" s="21" t="str">
        <f>E15</f>
        <v>Alžbetin dom n.o.,Klčov 224, 053 02 Spišský Hrhov</v>
      </c>
      <c r="I115" s="87" t="s">
        <v>25</v>
      </c>
      <c r="J115" s="26" t="str">
        <f>E21</f>
        <v>RG Ateliér, s.r.o. Námestie Sv. Mikuláša 26, SL</v>
      </c>
      <c r="L115" s="28"/>
    </row>
    <row r="116" spans="2:65" s="1" customFormat="1" ht="15.15" customHeight="1" x14ac:dyDescent="0.2">
      <c r="B116" s="28"/>
      <c r="C116" s="23" t="s">
        <v>23</v>
      </c>
      <c r="F116" s="21" t="str">
        <f>IF(E18="","",E18)</f>
        <v>Vyplň údaj</v>
      </c>
      <c r="I116" s="87" t="s">
        <v>28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I117" s="86"/>
      <c r="L117" s="28"/>
    </row>
    <row r="118" spans="2:65" s="10" customFormat="1" ht="29.25" customHeight="1" x14ac:dyDescent="0.2">
      <c r="B118" s="123"/>
      <c r="C118" s="124" t="s">
        <v>159</v>
      </c>
      <c r="D118" s="125" t="s">
        <v>56</v>
      </c>
      <c r="E118" s="125" t="s">
        <v>52</v>
      </c>
      <c r="F118" s="125" t="s">
        <v>53</v>
      </c>
      <c r="G118" s="125" t="s">
        <v>160</v>
      </c>
      <c r="H118" s="125" t="s">
        <v>161</v>
      </c>
      <c r="I118" s="126" t="s">
        <v>162</v>
      </c>
      <c r="J118" s="127" t="s">
        <v>131</v>
      </c>
      <c r="K118" s="128" t="s">
        <v>163</v>
      </c>
      <c r="L118" s="123"/>
      <c r="M118" s="54" t="s">
        <v>1</v>
      </c>
      <c r="N118" s="55" t="s">
        <v>35</v>
      </c>
      <c r="O118" s="55" t="s">
        <v>164</v>
      </c>
      <c r="P118" s="55" t="s">
        <v>165</v>
      </c>
      <c r="Q118" s="55" t="s">
        <v>166</v>
      </c>
      <c r="R118" s="55" t="s">
        <v>167</v>
      </c>
      <c r="S118" s="55" t="s">
        <v>168</v>
      </c>
      <c r="T118" s="56" t="s">
        <v>169</v>
      </c>
    </row>
    <row r="119" spans="2:65" s="1" customFormat="1" ht="22.8" customHeight="1" x14ac:dyDescent="0.3">
      <c r="B119" s="28"/>
      <c r="C119" s="59" t="s">
        <v>132</v>
      </c>
      <c r="I119" s="86"/>
      <c r="J119" s="129">
        <f>BK119</f>
        <v>0</v>
      </c>
      <c r="L119" s="28"/>
      <c r="M119" s="57"/>
      <c r="N119" s="49"/>
      <c r="O119" s="49"/>
      <c r="P119" s="130">
        <f>P120</f>
        <v>0</v>
      </c>
      <c r="Q119" s="49"/>
      <c r="R119" s="130">
        <f>R120</f>
        <v>59.238975000000003</v>
      </c>
      <c r="S119" s="49"/>
      <c r="T119" s="131">
        <f>T120</f>
        <v>0</v>
      </c>
      <c r="AT119" s="13" t="s">
        <v>70</v>
      </c>
      <c r="AU119" s="13" t="s">
        <v>133</v>
      </c>
      <c r="BK119" s="132">
        <f>BK120</f>
        <v>0</v>
      </c>
    </row>
    <row r="120" spans="2:65" s="11" customFormat="1" ht="25.95" customHeight="1" x14ac:dyDescent="0.25">
      <c r="B120" s="133"/>
      <c r="D120" s="134" t="s">
        <v>70</v>
      </c>
      <c r="E120" s="135"/>
      <c r="F120" s="135" t="s">
        <v>171</v>
      </c>
      <c r="I120" s="136"/>
      <c r="J120" s="137">
        <f>BK120</f>
        <v>0</v>
      </c>
      <c r="L120" s="133"/>
      <c r="M120" s="138"/>
      <c r="P120" s="139">
        <f>P121+P159</f>
        <v>0</v>
      </c>
      <c r="R120" s="139">
        <f>R121+R159</f>
        <v>59.238975000000003</v>
      </c>
      <c r="T120" s="140">
        <f>T121+T159</f>
        <v>0</v>
      </c>
      <c r="AR120" s="134" t="s">
        <v>79</v>
      </c>
      <c r="AT120" s="141" t="s">
        <v>70</v>
      </c>
      <c r="AU120" s="141" t="s">
        <v>71</v>
      </c>
      <c r="AY120" s="134" t="s">
        <v>172</v>
      </c>
      <c r="BK120" s="142">
        <f>BK121+BK159</f>
        <v>0</v>
      </c>
    </row>
    <row r="121" spans="2:65" s="11" customFormat="1" ht="22.8" customHeight="1" x14ac:dyDescent="0.25">
      <c r="B121" s="133"/>
      <c r="D121" s="134" t="s">
        <v>70</v>
      </c>
      <c r="E121" s="143"/>
      <c r="F121" s="143" t="s">
        <v>173</v>
      </c>
      <c r="I121" s="136"/>
      <c r="J121" s="144">
        <f>BK121</f>
        <v>0</v>
      </c>
      <c r="L121" s="133"/>
      <c r="M121" s="138"/>
      <c r="P121" s="139">
        <f>SUM(P122:P158)</f>
        <v>0</v>
      </c>
      <c r="R121" s="139">
        <f>SUM(R122:R158)</f>
        <v>59.238975000000003</v>
      </c>
      <c r="T121" s="140">
        <f>SUM(T122:T158)</f>
        <v>0</v>
      </c>
      <c r="AR121" s="134" t="s">
        <v>79</v>
      </c>
      <c r="AT121" s="141" t="s">
        <v>70</v>
      </c>
      <c r="AU121" s="141" t="s">
        <v>79</v>
      </c>
      <c r="AY121" s="134" t="s">
        <v>172</v>
      </c>
      <c r="BK121" s="142">
        <f>SUM(BK122:BK158)</f>
        <v>0</v>
      </c>
    </row>
    <row r="122" spans="2:65" s="1" customFormat="1" ht="24" customHeight="1" x14ac:dyDescent="0.2">
      <c r="B122" s="145"/>
      <c r="C122" s="146" t="s">
        <v>233</v>
      </c>
      <c r="D122" s="146" t="s">
        <v>174</v>
      </c>
      <c r="E122" s="147"/>
      <c r="F122" s="148" t="s">
        <v>175</v>
      </c>
      <c r="G122" s="149" t="s">
        <v>176</v>
      </c>
      <c r="H122" s="150">
        <v>197.63</v>
      </c>
      <c r="I122" s="151"/>
      <c r="J122" s="150">
        <f t="shared" ref="J122:J158" si="0">ROUND(I122*H122,2)</f>
        <v>0</v>
      </c>
      <c r="K122" s="152"/>
      <c r="L122" s="28"/>
      <c r="M122" s="153" t="s">
        <v>1</v>
      </c>
      <c r="N122" s="154" t="s">
        <v>37</v>
      </c>
      <c r="P122" s="155">
        <f t="shared" ref="P122:P158" si="1">O122*H122</f>
        <v>0</v>
      </c>
      <c r="Q122" s="155">
        <v>0</v>
      </c>
      <c r="R122" s="155">
        <f t="shared" ref="R122:R158" si="2">Q122*H122</f>
        <v>0</v>
      </c>
      <c r="S122" s="155">
        <v>0</v>
      </c>
      <c r="T122" s="156">
        <f t="shared" ref="T122:T158" si="3">S122*H122</f>
        <v>0</v>
      </c>
      <c r="AR122" s="157" t="s">
        <v>177</v>
      </c>
      <c r="AT122" s="157" t="s">
        <v>174</v>
      </c>
      <c r="AU122" s="157" t="s">
        <v>178</v>
      </c>
      <c r="AY122" s="13" t="s">
        <v>172</v>
      </c>
      <c r="BE122" s="158">
        <f t="shared" ref="BE122:BE158" si="4">IF(N122="základná",J122,0)</f>
        <v>0</v>
      </c>
      <c r="BF122" s="158">
        <f t="shared" ref="BF122:BF158" si="5">IF(N122="znížená",J122,0)</f>
        <v>0</v>
      </c>
      <c r="BG122" s="158">
        <f t="shared" ref="BG122:BG158" si="6">IF(N122="zákl. prenesená",J122,0)</f>
        <v>0</v>
      </c>
      <c r="BH122" s="158">
        <f t="shared" ref="BH122:BH158" si="7">IF(N122="zníž. prenesená",J122,0)</f>
        <v>0</v>
      </c>
      <c r="BI122" s="158">
        <f t="shared" ref="BI122:BI158" si="8">IF(N122="nulová",J122,0)</f>
        <v>0</v>
      </c>
      <c r="BJ122" s="13" t="s">
        <v>178</v>
      </c>
      <c r="BK122" s="158">
        <f t="shared" ref="BK122:BK158" si="9">ROUND(I122*H122,2)</f>
        <v>0</v>
      </c>
      <c r="BL122" s="13" t="s">
        <v>177</v>
      </c>
      <c r="BM122" s="157" t="s">
        <v>920</v>
      </c>
    </row>
    <row r="123" spans="2:65" s="1" customFormat="1" ht="24" customHeight="1" x14ac:dyDescent="0.2">
      <c r="B123" s="145"/>
      <c r="C123" s="146" t="s">
        <v>236</v>
      </c>
      <c r="D123" s="146" t="s">
        <v>174</v>
      </c>
      <c r="E123" s="147"/>
      <c r="F123" s="148" t="s">
        <v>921</v>
      </c>
      <c r="G123" s="149" t="s">
        <v>176</v>
      </c>
      <c r="H123" s="150">
        <v>685.13</v>
      </c>
      <c r="I123" s="151"/>
      <c r="J123" s="150">
        <f t="shared" si="0"/>
        <v>0</v>
      </c>
      <c r="K123" s="152"/>
      <c r="L123" s="28"/>
      <c r="M123" s="153" t="s">
        <v>1</v>
      </c>
      <c r="N123" s="154" t="s">
        <v>37</v>
      </c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177</v>
      </c>
      <c r="AT123" s="157" t="s">
        <v>174</v>
      </c>
      <c r="AU123" s="157" t="s">
        <v>178</v>
      </c>
      <c r="AY123" s="13" t="s">
        <v>172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178</v>
      </c>
      <c r="BK123" s="158">
        <f t="shared" si="9"/>
        <v>0</v>
      </c>
      <c r="BL123" s="13" t="s">
        <v>177</v>
      </c>
      <c r="BM123" s="157" t="s">
        <v>922</v>
      </c>
    </row>
    <row r="124" spans="2:65" s="1" customFormat="1" ht="16.5" customHeight="1" x14ac:dyDescent="0.2">
      <c r="B124" s="145"/>
      <c r="C124" s="146" t="s">
        <v>108</v>
      </c>
      <c r="D124" s="146" t="s">
        <v>174</v>
      </c>
      <c r="E124" s="147"/>
      <c r="F124" s="148" t="s">
        <v>923</v>
      </c>
      <c r="G124" s="149" t="s">
        <v>176</v>
      </c>
      <c r="H124" s="150">
        <v>685.13</v>
      </c>
      <c r="I124" s="151"/>
      <c r="J124" s="150">
        <f t="shared" si="0"/>
        <v>0</v>
      </c>
      <c r="K124" s="152"/>
      <c r="L124" s="28"/>
      <c r="M124" s="153" t="s">
        <v>1</v>
      </c>
      <c r="N124" s="154" t="s">
        <v>37</v>
      </c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177</v>
      </c>
      <c r="AT124" s="157" t="s">
        <v>174</v>
      </c>
      <c r="AU124" s="157" t="s">
        <v>178</v>
      </c>
      <c r="AY124" s="13" t="s">
        <v>172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178</v>
      </c>
      <c r="BK124" s="158">
        <f t="shared" si="9"/>
        <v>0</v>
      </c>
      <c r="BL124" s="13" t="s">
        <v>177</v>
      </c>
      <c r="BM124" s="157" t="s">
        <v>924</v>
      </c>
    </row>
    <row r="125" spans="2:65" s="1" customFormat="1" ht="16.5" customHeight="1" x14ac:dyDescent="0.2">
      <c r="B125" s="145"/>
      <c r="C125" s="146" t="s">
        <v>332</v>
      </c>
      <c r="D125" s="146" t="s">
        <v>174</v>
      </c>
      <c r="E125" s="147"/>
      <c r="F125" s="148" t="s">
        <v>925</v>
      </c>
      <c r="G125" s="149" t="s">
        <v>176</v>
      </c>
      <c r="H125" s="150">
        <v>34.11</v>
      </c>
      <c r="I125" s="151"/>
      <c r="J125" s="150">
        <f t="shared" si="0"/>
        <v>0</v>
      </c>
      <c r="K125" s="152"/>
      <c r="L125" s="28"/>
      <c r="M125" s="153" t="s">
        <v>1</v>
      </c>
      <c r="N125" s="154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177</v>
      </c>
      <c r="AT125" s="157" t="s">
        <v>174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926</v>
      </c>
    </row>
    <row r="126" spans="2:65" s="1" customFormat="1" ht="16.5" customHeight="1" x14ac:dyDescent="0.2">
      <c r="B126" s="145"/>
      <c r="C126" s="146" t="s">
        <v>335</v>
      </c>
      <c r="D126" s="146" t="s">
        <v>174</v>
      </c>
      <c r="E126" s="147"/>
      <c r="F126" s="148" t="s">
        <v>927</v>
      </c>
      <c r="G126" s="149" t="s">
        <v>176</v>
      </c>
      <c r="H126" s="150">
        <v>34.11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928</v>
      </c>
    </row>
    <row r="127" spans="2:65" s="1" customFormat="1" ht="16.5" customHeight="1" x14ac:dyDescent="0.2">
      <c r="B127" s="145"/>
      <c r="C127" s="146" t="s">
        <v>338</v>
      </c>
      <c r="D127" s="146" t="s">
        <v>174</v>
      </c>
      <c r="E127" s="147"/>
      <c r="F127" s="148" t="s">
        <v>187</v>
      </c>
      <c r="G127" s="149" t="s">
        <v>176</v>
      </c>
      <c r="H127" s="150">
        <v>11.98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929</v>
      </c>
    </row>
    <row r="128" spans="2:65" s="1" customFormat="1" ht="24" customHeight="1" x14ac:dyDescent="0.2">
      <c r="B128" s="145"/>
      <c r="C128" s="146" t="s">
        <v>341</v>
      </c>
      <c r="D128" s="146" t="s">
        <v>174</v>
      </c>
      <c r="E128" s="147"/>
      <c r="F128" s="148" t="s">
        <v>190</v>
      </c>
      <c r="G128" s="149" t="s">
        <v>176</v>
      </c>
      <c r="H128" s="150">
        <v>11.98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930</v>
      </c>
    </row>
    <row r="129" spans="2:65" s="1" customFormat="1" ht="24" customHeight="1" x14ac:dyDescent="0.2">
      <c r="B129" s="145"/>
      <c r="C129" s="146" t="s">
        <v>123</v>
      </c>
      <c r="D129" s="146" t="s">
        <v>174</v>
      </c>
      <c r="E129" s="147"/>
      <c r="F129" s="148" t="s">
        <v>931</v>
      </c>
      <c r="G129" s="149" t="s">
        <v>176</v>
      </c>
      <c r="H129" s="150">
        <v>35.4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932</v>
      </c>
    </row>
    <row r="130" spans="2:65" s="1" customFormat="1" ht="16.5" customHeight="1" x14ac:dyDescent="0.2">
      <c r="B130" s="145"/>
      <c r="C130" s="146" t="s">
        <v>883</v>
      </c>
      <c r="D130" s="146" t="s">
        <v>174</v>
      </c>
      <c r="E130" s="147"/>
      <c r="F130" s="148" t="s">
        <v>933</v>
      </c>
      <c r="G130" s="149" t="s">
        <v>176</v>
      </c>
      <c r="H130" s="150">
        <v>732.67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934</v>
      </c>
    </row>
    <row r="131" spans="2:65" s="1" customFormat="1" ht="24" customHeight="1" x14ac:dyDescent="0.2">
      <c r="B131" s="145"/>
      <c r="C131" s="146" t="s">
        <v>205</v>
      </c>
      <c r="D131" s="146" t="s">
        <v>174</v>
      </c>
      <c r="E131" s="147"/>
      <c r="F131" s="148" t="s">
        <v>199</v>
      </c>
      <c r="G131" s="149" t="s">
        <v>176</v>
      </c>
      <c r="H131" s="150">
        <v>89.74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935</v>
      </c>
    </row>
    <row r="132" spans="2:65" s="1" customFormat="1" ht="16.5" customHeight="1" x14ac:dyDescent="0.2">
      <c r="B132" s="145"/>
      <c r="C132" s="146" t="s">
        <v>212</v>
      </c>
      <c r="D132" s="146" t="s">
        <v>174</v>
      </c>
      <c r="E132" s="147"/>
      <c r="F132" s="148" t="s">
        <v>936</v>
      </c>
      <c r="G132" s="149" t="s">
        <v>176</v>
      </c>
      <c r="H132" s="150">
        <v>89.74</v>
      </c>
      <c r="I132" s="151"/>
      <c r="J132" s="150">
        <f t="shared" si="0"/>
        <v>0</v>
      </c>
      <c r="K132" s="152"/>
      <c r="L132" s="28"/>
      <c r="M132" s="153" t="s">
        <v>1</v>
      </c>
      <c r="N132" s="154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937</v>
      </c>
    </row>
    <row r="133" spans="2:65" s="1" customFormat="1" ht="16.5" customHeight="1" x14ac:dyDescent="0.2">
      <c r="B133" s="145"/>
      <c r="C133" s="146" t="s">
        <v>7</v>
      </c>
      <c r="D133" s="146" t="s">
        <v>174</v>
      </c>
      <c r="E133" s="147"/>
      <c r="F133" s="148" t="s">
        <v>938</v>
      </c>
      <c r="G133" s="149" t="s">
        <v>176</v>
      </c>
      <c r="H133" s="150">
        <v>732.67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939</v>
      </c>
    </row>
    <row r="134" spans="2:65" s="1" customFormat="1" ht="24" customHeight="1" x14ac:dyDescent="0.2">
      <c r="B134" s="145"/>
      <c r="C134" s="146" t="s">
        <v>217</v>
      </c>
      <c r="D134" s="146" t="s">
        <v>174</v>
      </c>
      <c r="E134" s="147"/>
      <c r="F134" s="148" t="s">
        <v>940</v>
      </c>
      <c r="G134" s="149" t="s">
        <v>176</v>
      </c>
      <c r="H134" s="150">
        <v>96.42</v>
      </c>
      <c r="I134" s="151"/>
      <c r="J134" s="150">
        <f t="shared" si="0"/>
        <v>0</v>
      </c>
      <c r="K134" s="152"/>
      <c r="L134" s="28"/>
      <c r="M134" s="153" t="s">
        <v>1</v>
      </c>
      <c r="N134" s="154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177</v>
      </c>
      <c r="AT134" s="157" t="s">
        <v>174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941</v>
      </c>
    </row>
    <row r="135" spans="2:65" s="1" customFormat="1" ht="24" customHeight="1" x14ac:dyDescent="0.2">
      <c r="B135" s="145"/>
      <c r="C135" s="146" t="s">
        <v>477</v>
      </c>
      <c r="D135" s="146" t="s">
        <v>174</v>
      </c>
      <c r="E135" s="147"/>
      <c r="F135" s="148" t="s">
        <v>942</v>
      </c>
      <c r="G135" s="149" t="s">
        <v>176</v>
      </c>
      <c r="H135" s="150">
        <v>118.64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943</v>
      </c>
    </row>
    <row r="136" spans="2:65" s="1" customFormat="1" ht="24" customHeight="1" x14ac:dyDescent="0.2">
      <c r="B136" s="145"/>
      <c r="C136" s="146" t="s">
        <v>495</v>
      </c>
      <c r="D136" s="146" t="s">
        <v>174</v>
      </c>
      <c r="E136" s="147"/>
      <c r="F136" s="148" t="s">
        <v>944</v>
      </c>
      <c r="G136" s="149" t="s">
        <v>207</v>
      </c>
      <c r="H136" s="150">
        <v>687.47</v>
      </c>
      <c r="I136" s="151"/>
      <c r="J136" s="150">
        <f t="shared" si="0"/>
        <v>0</v>
      </c>
      <c r="K136" s="152"/>
      <c r="L136" s="28"/>
      <c r="M136" s="153" t="s">
        <v>1</v>
      </c>
      <c r="N136" s="154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945</v>
      </c>
    </row>
    <row r="137" spans="2:65" s="1" customFormat="1" ht="16.5" customHeight="1" x14ac:dyDescent="0.2">
      <c r="B137" s="145"/>
      <c r="C137" s="159" t="s">
        <v>946</v>
      </c>
      <c r="D137" s="159" t="s">
        <v>244</v>
      </c>
      <c r="E137" s="160"/>
      <c r="F137" s="161" t="s">
        <v>947</v>
      </c>
      <c r="G137" s="162" t="s">
        <v>207</v>
      </c>
      <c r="H137" s="163">
        <v>687.47</v>
      </c>
      <c r="I137" s="164"/>
      <c r="J137" s="163">
        <f t="shared" si="0"/>
        <v>0</v>
      </c>
      <c r="K137" s="165"/>
      <c r="L137" s="166"/>
      <c r="M137" s="167" t="s">
        <v>1</v>
      </c>
      <c r="N137" s="168" t="s">
        <v>37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201</v>
      </c>
      <c r="AT137" s="157" t="s">
        <v>244</v>
      </c>
      <c r="AU137" s="157" t="s">
        <v>178</v>
      </c>
      <c r="AY137" s="13" t="s">
        <v>172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178</v>
      </c>
      <c r="BK137" s="158">
        <f t="shared" si="9"/>
        <v>0</v>
      </c>
      <c r="BL137" s="13" t="s">
        <v>177</v>
      </c>
      <c r="BM137" s="157" t="s">
        <v>948</v>
      </c>
    </row>
    <row r="138" spans="2:65" s="1" customFormat="1" ht="24" customHeight="1" x14ac:dyDescent="0.2">
      <c r="B138" s="145"/>
      <c r="C138" s="146" t="s">
        <v>464</v>
      </c>
      <c r="D138" s="146" t="s">
        <v>174</v>
      </c>
      <c r="E138" s="147"/>
      <c r="F138" s="148" t="s">
        <v>949</v>
      </c>
      <c r="G138" s="149" t="s">
        <v>207</v>
      </c>
      <c r="H138" s="150">
        <v>65</v>
      </c>
      <c r="I138" s="151"/>
      <c r="J138" s="150">
        <f t="shared" si="0"/>
        <v>0</v>
      </c>
      <c r="K138" s="152"/>
      <c r="L138" s="28"/>
      <c r="M138" s="153" t="s">
        <v>1</v>
      </c>
      <c r="N138" s="154" t="s">
        <v>37</v>
      </c>
      <c r="P138" s="155">
        <f t="shared" si="1"/>
        <v>0</v>
      </c>
      <c r="Q138" s="155">
        <v>0.55778000000000005</v>
      </c>
      <c r="R138" s="155">
        <f t="shared" si="2"/>
        <v>36.255700000000004</v>
      </c>
      <c r="S138" s="155">
        <v>0</v>
      </c>
      <c r="T138" s="156">
        <f t="shared" si="3"/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178</v>
      </c>
      <c r="BK138" s="158">
        <f t="shared" si="9"/>
        <v>0</v>
      </c>
      <c r="BL138" s="13" t="s">
        <v>177</v>
      </c>
      <c r="BM138" s="157" t="s">
        <v>950</v>
      </c>
    </row>
    <row r="139" spans="2:65" s="1" customFormat="1" ht="16.5" customHeight="1" x14ac:dyDescent="0.2">
      <c r="B139" s="145"/>
      <c r="C139" s="146" t="s">
        <v>226</v>
      </c>
      <c r="D139" s="146" t="s">
        <v>174</v>
      </c>
      <c r="E139" s="147"/>
      <c r="F139" s="148" t="s">
        <v>951</v>
      </c>
      <c r="G139" s="149" t="s">
        <v>207</v>
      </c>
      <c r="H139" s="150">
        <v>687.47</v>
      </c>
      <c r="I139" s="151"/>
      <c r="J139" s="150">
        <f t="shared" si="0"/>
        <v>0</v>
      </c>
      <c r="K139" s="152"/>
      <c r="L139" s="28"/>
      <c r="M139" s="153" t="s">
        <v>1</v>
      </c>
      <c r="N139" s="154" t="s">
        <v>37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178</v>
      </c>
      <c r="BK139" s="158">
        <f t="shared" si="9"/>
        <v>0</v>
      </c>
      <c r="BL139" s="13" t="s">
        <v>177</v>
      </c>
      <c r="BM139" s="157" t="s">
        <v>952</v>
      </c>
    </row>
    <row r="140" spans="2:65" s="1" customFormat="1" ht="24" customHeight="1" x14ac:dyDescent="0.2">
      <c r="B140" s="145"/>
      <c r="C140" s="146" t="s">
        <v>249</v>
      </c>
      <c r="D140" s="146" t="s">
        <v>174</v>
      </c>
      <c r="E140" s="147"/>
      <c r="F140" s="148" t="s">
        <v>953</v>
      </c>
      <c r="G140" s="149" t="s">
        <v>207</v>
      </c>
      <c r="H140" s="150">
        <v>687.47</v>
      </c>
      <c r="I140" s="151"/>
      <c r="J140" s="150">
        <f t="shared" si="0"/>
        <v>0</v>
      </c>
      <c r="K140" s="152"/>
      <c r="L140" s="28"/>
      <c r="M140" s="153" t="s">
        <v>1</v>
      </c>
      <c r="N140" s="154" t="s">
        <v>37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178</v>
      </c>
      <c r="BK140" s="158">
        <f t="shared" si="9"/>
        <v>0</v>
      </c>
      <c r="BL140" s="13" t="s">
        <v>177</v>
      </c>
      <c r="BM140" s="157" t="s">
        <v>954</v>
      </c>
    </row>
    <row r="141" spans="2:65" s="1" customFormat="1" ht="16.5" customHeight="1" x14ac:dyDescent="0.2">
      <c r="B141" s="145"/>
      <c r="C141" s="146" t="s">
        <v>304</v>
      </c>
      <c r="D141" s="146" t="s">
        <v>174</v>
      </c>
      <c r="E141" s="147"/>
      <c r="F141" s="148" t="s">
        <v>955</v>
      </c>
      <c r="G141" s="149" t="s">
        <v>207</v>
      </c>
      <c r="H141" s="150">
        <v>687.47</v>
      </c>
      <c r="I141" s="151"/>
      <c r="J141" s="150">
        <f t="shared" si="0"/>
        <v>0</v>
      </c>
      <c r="K141" s="152"/>
      <c r="L141" s="28"/>
      <c r="M141" s="153" t="s">
        <v>1</v>
      </c>
      <c r="N141" s="154" t="s">
        <v>37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178</v>
      </c>
      <c r="BK141" s="158">
        <f t="shared" si="9"/>
        <v>0</v>
      </c>
      <c r="BL141" s="13" t="s">
        <v>177</v>
      </c>
      <c r="BM141" s="157" t="s">
        <v>956</v>
      </c>
    </row>
    <row r="142" spans="2:65" s="1" customFormat="1" ht="24" customHeight="1" x14ac:dyDescent="0.2">
      <c r="B142" s="145"/>
      <c r="C142" s="146" t="s">
        <v>307</v>
      </c>
      <c r="D142" s="146" t="s">
        <v>174</v>
      </c>
      <c r="E142" s="147"/>
      <c r="F142" s="148" t="s">
        <v>957</v>
      </c>
      <c r="G142" s="149" t="s">
        <v>207</v>
      </c>
      <c r="H142" s="150">
        <v>687.47</v>
      </c>
      <c r="I142" s="151"/>
      <c r="J142" s="150">
        <f t="shared" si="0"/>
        <v>0</v>
      </c>
      <c r="K142" s="152"/>
      <c r="L142" s="28"/>
      <c r="M142" s="153" t="s">
        <v>1</v>
      </c>
      <c r="N142" s="154" t="s">
        <v>37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178</v>
      </c>
      <c r="BK142" s="158">
        <f t="shared" si="9"/>
        <v>0</v>
      </c>
      <c r="BL142" s="13" t="s">
        <v>177</v>
      </c>
      <c r="BM142" s="157" t="s">
        <v>958</v>
      </c>
    </row>
    <row r="143" spans="2:65" s="1" customFormat="1" ht="24" customHeight="1" x14ac:dyDescent="0.2">
      <c r="B143" s="145"/>
      <c r="C143" s="146" t="s">
        <v>265</v>
      </c>
      <c r="D143" s="146" t="s">
        <v>174</v>
      </c>
      <c r="E143" s="147"/>
      <c r="F143" s="148" t="s">
        <v>959</v>
      </c>
      <c r="G143" s="149" t="s">
        <v>257</v>
      </c>
      <c r="H143" s="150">
        <v>455</v>
      </c>
      <c r="I143" s="151"/>
      <c r="J143" s="150">
        <f t="shared" si="0"/>
        <v>0</v>
      </c>
      <c r="K143" s="152"/>
      <c r="L143" s="28"/>
      <c r="M143" s="153" t="s">
        <v>1</v>
      </c>
      <c r="N143" s="154" t="s">
        <v>37</v>
      </c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178</v>
      </c>
      <c r="BK143" s="158">
        <f t="shared" si="9"/>
        <v>0</v>
      </c>
      <c r="BL143" s="13" t="s">
        <v>177</v>
      </c>
      <c r="BM143" s="157" t="s">
        <v>960</v>
      </c>
    </row>
    <row r="144" spans="2:65" s="1" customFormat="1" ht="24" customHeight="1" x14ac:dyDescent="0.2">
      <c r="B144" s="145"/>
      <c r="C144" s="146" t="s">
        <v>268</v>
      </c>
      <c r="D144" s="146" t="s">
        <v>174</v>
      </c>
      <c r="E144" s="147"/>
      <c r="F144" s="148" t="s">
        <v>961</v>
      </c>
      <c r="G144" s="149" t="s">
        <v>257</v>
      </c>
      <c r="H144" s="150">
        <v>34</v>
      </c>
      <c r="I144" s="151"/>
      <c r="J144" s="150">
        <f t="shared" si="0"/>
        <v>0</v>
      </c>
      <c r="K144" s="152"/>
      <c r="L144" s="28"/>
      <c r="M144" s="153" t="s">
        <v>1</v>
      </c>
      <c r="N144" s="154" t="s">
        <v>37</v>
      </c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177</v>
      </c>
      <c r="AT144" s="157" t="s">
        <v>174</v>
      </c>
      <c r="AU144" s="157" t="s">
        <v>178</v>
      </c>
      <c r="AY144" s="13" t="s">
        <v>172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178</v>
      </c>
      <c r="BK144" s="158">
        <f t="shared" si="9"/>
        <v>0</v>
      </c>
      <c r="BL144" s="13" t="s">
        <v>177</v>
      </c>
      <c r="BM144" s="157" t="s">
        <v>962</v>
      </c>
    </row>
    <row r="145" spans="2:65" s="1" customFormat="1" ht="24" customHeight="1" x14ac:dyDescent="0.2">
      <c r="B145" s="145"/>
      <c r="C145" s="146" t="s">
        <v>963</v>
      </c>
      <c r="D145" s="146" t="s">
        <v>174</v>
      </c>
      <c r="E145" s="147"/>
      <c r="F145" s="148" t="s">
        <v>964</v>
      </c>
      <c r="G145" s="149" t="s">
        <v>257</v>
      </c>
      <c r="H145" s="150">
        <v>2500</v>
      </c>
      <c r="I145" s="151"/>
      <c r="J145" s="150">
        <f t="shared" si="0"/>
        <v>0</v>
      </c>
      <c r="K145" s="152"/>
      <c r="L145" s="28"/>
      <c r="M145" s="153" t="s">
        <v>1</v>
      </c>
      <c r="N145" s="154" t="s">
        <v>37</v>
      </c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178</v>
      </c>
      <c r="BK145" s="158">
        <f t="shared" si="9"/>
        <v>0</v>
      </c>
      <c r="BL145" s="13" t="s">
        <v>177</v>
      </c>
      <c r="BM145" s="157" t="s">
        <v>965</v>
      </c>
    </row>
    <row r="146" spans="2:65" s="1" customFormat="1" ht="16.5" customHeight="1" x14ac:dyDescent="0.2">
      <c r="B146" s="145"/>
      <c r="C146" s="159" t="s">
        <v>353</v>
      </c>
      <c r="D146" s="159" t="s">
        <v>244</v>
      </c>
      <c r="E146" s="160"/>
      <c r="F146" s="161" t="s">
        <v>966</v>
      </c>
      <c r="G146" s="162" t="s">
        <v>257</v>
      </c>
      <c r="H146" s="163">
        <v>2625</v>
      </c>
      <c r="I146" s="164"/>
      <c r="J146" s="163">
        <f t="shared" si="0"/>
        <v>0</v>
      </c>
      <c r="K146" s="165"/>
      <c r="L146" s="166"/>
      <c r="M146" s="167" t="s">
        <v>1</v>
      </c>
      <c r="N146" s="168" t="s">
        <v>37</v>
      </c>
      <c r="P146" s="155">
        <f t="shared" si="1"/>
        <v>0</v>
      </c>
      <c r="Q146" s="155">
        <v>8.0000000000000002E-3</v>
      </c>
      <c r="R146" s="155">
        <f t="shared" si="2"/>
        <v>21</v>
      </c>
      <c r="S146" s="155">
        <v>0</v>
      </c>
      <c r="T146" s="156">
        <f t="shared" si="3"/>
        <v>0</v>
      </c>
      <c r="AR146" s="157" t="s">
        <v>201</v>
      </c>
      <c r="AT146" s="157" t="s">
        <v>244</v>
      </c>
      <c r="AU146" s="157" t="s">
        <v>178</v>
      </c>
      <c r="AY146" s="13" t="s">
        <v>172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178</v>
      </c>
      <c r="BK146" s="158">
        <f t="shared" si="9"/>
        <v>0</v>
      </c>
      <c r="BL146" s="13" t="s">
        <v>177</v>
      </c>
      <c r="BM146" s="157" t="s">
        <v>967</v>
      </c>
    </row>
    <row r="147" spans="2:65" s="1" customFormat="1" ht="24" customHeight="1" x14ac:dyDescent="0.2">
      <c r="B147" s="145"/>
      <c r="C147" s="146" t="s">
        <v>356</v>
      </c>
      <c r="D147" s="146" t="s">
        <v>174</v>
      </c>
      <c r="E147" s="147"/>
      <c r="F147" s="148" t="s">
        <v>968</v>
      </c>
      <c r="G147" s="149" t="s">
        <v>207</v>
      </c>
      <c r="H147" s="150">
        <v>108</v>
      </c>
      <c r="I147" s="151"/>
      <c r="J147" s="150">
        <f t="shared" si="0"/>
        <v>0</v>
      </c>
      <c r="K147" s="152"/>
      <c r="L147" s="28"/>
      <c r="M147" s="153" t="s">
        <v>1</v>
      </c>
      <c r="N147" s="154" t="s">
        <v>37</v>
      </c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178</v>
      </c>
      <c r="BK147" s="158">
        <f t="shared" si="9"/>
        <v>0</v>
      </c>
      <c r="BL147" s="13" t="s">
        <v>177</v>
      </c>
      <c r="BM147" s="157" t="s">
        <v>969</v>
      </c>
    </row>
    <row r="148" spans="2:65" s="1" customFormat="1" ht="24" customHeight="1" x14ac:dyDescent="0.2">
      <c r="B148" s="145"/>
      <c r="C148" s="146" t="s">
        <v>271</v>
      </c>
      <c r="D148" s="146" t="s">
        <v>174</v>
      </c>
      <c r="E148" s="147"/>
      <c r="F148" s="148" t="s">
        <v>970</v>
      </c>
      <c r="G148" s="149" t="s">
        <v>207</v>
      </c>
      <c r="H148" s="150">
        <v>687.47</v>
      </c>
      <c r="I148" s="151"/>
      <c r="J148" s="150">
        <f t="shared" si="0"/>
        <v>0</v>
      </c>
      <c r="K148" s="152"/>
      <c r="L148" s="28"/>
      <c r="M148" s="153" t="s">
        <v>1</v>
      </c>
      <c r="N148" s="154" t="s">
        <v>37</v>
      </c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178</v>
      </c>
      <c r="BK148" s="158">
        <f t="shared" si="9"/>
        <v>0</v>
      </c>
      <c r="BL148" s="13" t="s">
        <v>177</v>
      </c>
      <c r="BM148" s="157" t="s">
        <v>971</v>
      </c>
    </row>
    <row r="149" spans="2:65" s="1" customFormat="1" ht="24" customHeight="1" x14ac:dyDescent="0.2">
      <c r="B149" s="145"/>
      <c r="C149" s="146" t="s">
        <v>274</v>
      </c>
      <c r="D149" s="146" t="s">
        <v>174</v>
      </c>
      <c r="E149" s="147"/>
      <c r="F149" s="148" t="s">
        <v>972</v>
      </c>
      <c r="G149" s="149" t="s">
        <v>257</v>
      </c>
      <c r="H149" s="150">
        <v>24</v>
      </c>
      <c r="I149" s="151"/>
      <c r="J149" s="150">
        <f t="shared" si="0"/>
        <v>0</v>
      </c>
      <c r="K149" s="152"/>
      <c r="L149" s="28"/>
      <c r="M149" s="153" t="s">
        <v>1</v>
      </c>
      <c r="N149" s="154" t="s">
        <v>37</v>
      </c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177</v>
      </c>
      <c r="AT149" s="157" t="s">
        <v>174</v>
      </c>
      <c r="AU149" s="157" t="s">
        <v>178</v>
      </c>
      <c r="AY149" s="13" t="s">
        <v>172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178</v>
      </c>
      <c r="BK149" s="158">
        <f t="shared" si="9"/>
        <v>0</v>
      </c>
      <c r="BL149" s="13" t="s">
        <v>177</v>
      </c>
      <c r="BM149" s="157" t="s">
        <v>973</v>
      </c>
    </row>
    <row r="150" spans="2:65" s="1" customFormat="1" ht="16.5" customHeight="1" x14ac:dyDescent="0.2">
      <c r="B150" s="145"/>
      <c r="C150" s="159" t="s">
        <v>277</v>
      </c>
      <c r="D150" s="159" t="s">
        <v>244</v>
      </c>
      <c r="E150" s="160"/>
      <c r="F150" s="161" t="s">
        <v>974</v>
      </c>
      <c r="G150" s="162" t="s">
        <v>257</v>
      </c>
      <c r="H150" s="163">
        <v>24</v>
      </c>
      <c r="I150" s="164"/>
      <c r="J150" s="163">
        <f t="shared" si="0"/>
        <v>0</v>
      </c>
      <c r="K150" s="165"/>
      <c r="L150" s="166"/>
      <c r="M150" s="167" t="s">
        <v>1</v>
      </c>
      <c r="N150" s="168" t="s">
        <v>37</v>
      </c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201</v>
      </c>
      <c r="AT150" s="157" t="s">
        <v>244</v>
      </c>
      <c r="AU150" s="157" t="s">
        <v>178</v>
      </c>
      <c r="AY150" s="13" t="s">
        <v>172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178</v>
      </c>
      <c r="BK150" s="158">
        <f t="shared" si="9"/>
        <v>0</v>
      </c>
      <c r="BL150" s="13" t="s">
        <v>177</v>
      </c>
      <c r="BM150" s="157" t="s">
        <v>975</v>
      </c>
    </row>
    <row r="151" spans="2:65" s="1" customFormat="1" ht="24" customHeight="1" x14ac:dyDescent="0.2">
      <c r="B151" s="145"/>
      <c r="C151" s="146" t="s">
        <v>262</v>
      </c>
      <c r="D151" s="146" t="s">
        <v>174</v>
      </c>
      <c r="E151" s="147"/>
      <c r="F151" s="148" t="s">
        <v>976</v>
      </c>
      <c r="G151" s="149" t="s">
        <v>257</v>
      </c>
      <c r="H151" s="150">
        <v>34</v>
      </c>
      <c r="I151" s="151"/>
      <c r="J151" s="150">
        <f t="shared" si="0"/>
        <v>0</v>
      </c>
      <c r="K151" s="152"/>
      <c r="L151" s="28"/>
      <c r="M151" s="153" t="s">
        <v>1</v>
      </c>
      <c r="N151" s="154" t="s">
        <v>37</v>
      </c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177</v>
      </c>
      <c r="AT151" s="157" t="s">
        <v>174</v>
      </c>
      <c r="AU151" s="157" t="s">
        <v>178</v>
      </c>
      <c r="AY151" s="13" t="s">
        <v>172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178</v>
      </c>
      <c r="BK151" s="158">
        <f t="shared" si="9"/>
        <v>0</v>
      </c>
      <c r="BL151" s="13" t="s">
        <v>177</v>
      </c>
      <c r="BM151" s="157" t="s">
        <v>977</v>
      </c>
    </row>
    <row r="152" spans="2:65" s="1" customFormat="1" ht="24" customHeight="1" x14ac:dyDescent="0.2">
      <c r="B152" s="145"/>
      <c r="C152" s="146" t="s">
        <v>259</v>
      </c>
      <c r="D152" s="146" t="s">
        <v>174</v>
      </c>
      <c r="E152" s="147"/>
      <c r="F152" s="148" t="s">
        <v>978</v>
      </c>
      <c r="G152" s="149" t="s">
        <v>257</v>
      </c>
      <c r="H152" s="150">
        <v>455</v>
      </c>
      <c r="I152" s="151"/>
      <c r="J152" s="150">
        <f t="shared" si="0"/>
        <v>0</v>
      </c>
      <c r="K152" s="152"/>
      <c r="L152" s="28"/>
      <c r="M152" s="153" t="s">
        <v>1</v>
      </c>
      <c r="N152" s="154" t="s">
        <v>37</v>
      </c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177</v>
      </c>
      <c r="AT152" s="157" t="s">
        <v>174</v>
      </c>
      <c r="AU152" s="157" t="s">
        <v>178</v>
      </c>
      <c r="AY152" s="13" t="s">
        <v>172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3" t="s">
        <v>178</v>
      </c>
      <c r="BK152" s="158">
        <f t="shared" si="9"/>
        <v>0</v>
      </c>
      <c r="BL152" s="13" t="s">
        <v>177</v>
      </c>
      <c r="BM152" s="157" t="s">
        <v>979</v>
      </c>
    </row>
    <row r="153" spans="2:65" s="1" customFormat="1" ht="16.5" customHeight="1" x14ac:dyDescent="0.2">
      <c r="B153" s="145"/>
      <c r="C153" s="159" t="s">
        <v>280</v>
      </c>
      <c r="D153" s="159" t="s">
        <v>244</v>
      </c>
      <c r="E153" s="160"/>
      <c r="F153" s="161" t="s">
        <v>980</v>
      </c>
      <c r="G153" s="162" t="s">
        <v>257</v>
      </c>
      <c r="H153" s="163">
        <v>455</v>
      </c>
      <c r="I153" s="164"/>
      <c r="J153" s="163">
        <f t="shared" si="0"/>
        <v>0</v>
      </c>
      <c r="K153" s="165"/>
      <c r="L153" s="166"/>
      <c r="M153" s="167" t="s">
        <v>1</v>
      </c>
      <c r="N153" s="168" t="s">
        <v>37</v>
      </c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201</v>
      </c>
      <c r="AT153" s="157" t="s">
        <v>244</v>
      </c>
      <c r="AU153" s="157" t="s">
        <v>178</v>
      </c>
      <c r="AY153" s="13" t="s">
        <v>172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3" t="s">
        <v>178</v>
      </c>
      <c r="BK153" s="158">
        <f t="shared" si="9"/>
        <v>0</v>
      </c>
      <c r="BL153" s="13" t="s">
        <v>177</v>
      </c>
      <c r="BM153" s="157" t="s">
        <v>981</v>
      </c>
    </row>
    <row r="154" spans="2:65" s="1" customFormat="1" ht="24" customHeight="1" x14ac:dyDescent="0.2">
      <c r="B154" s="145"/>
      <c r="C154" s="146" t="s">
        <v>359</v>
      </c>
      <c r="D154" s="146" t="s">
        <v>174</v>
      </c>
      <c r="E154" s="147"/>
      <c r="F154" s="148" t="s">
        <v>982</v>
      </c>
      <c r="G154" s="149" t="s">
        <v>207</v>
      </c>
      <c r="H154" s="150">
        <v>687.47</v>
      </c>
      <c r="I154" s="151"/>
      <c r="J154" s="150">
        <f t="shared" si="0"/>
        <v>0</v>
      </c>
      <c r="K154" s="152"/>
      <c r="L154" s="28"/>
      <c r="M154" s="153" t="s">
        <v>1</v>
      </c>
      <c r="N154" s="154" t="s">
        <v>37</v>
      </c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AR154" s="157" t="s">
        <v>177</v>
      </c>
      <c r="AT154" s="157" t="s">
        <v>174</v>
      </c>
      <c r="AU154" s="157" t="s">
        <v>178</v>
      </c>
      <c r="AY154" s="13" t="s">
        <v>172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3" t="s">
        <v>178</v>
      </c>
      <c r="BK154" s="158">
        <f t="shared" si="9"/>
        <v>0</v>
      </c>
      <c r="BL154" s="13" t="s">
        <v>177</v>
      </c>
      <c r="BM154" s="157" t="s">
        <v>983</v>
      </c>
    </row>
    <row r="155" spans="2:65" s="1" customFormat="1" ht="16.5" customHeight="1" x14ac:dyDescent="0.2">
      <c r="B155" s="145"/>
      <c r="C155" s="159" t="s">
        <v>362</v>
      </c>
      <c r="D155" s="159" t="s">
        <v>244</v>
      </c>
      <c r="E155" s="160"/>
      <c r="F155" s="161" t="s">
        <v>984</v>
      </c>
      <c r="G155" s="162" t="s">
        <v>238</v>
      </c>
      <c r="H155" s="163">
        <v>1.4</v>
      </c>
      <c r="I155" s="164"/>
      <c r="J155" s="163">
        <f t="shared" si="0"/>
        <v>0</v>
      </c>
      <c r="K155" s="165"/>
      <c r="L155" s="166"/>
      <c r="M155" s="167" t="s">
        <v>1</v>
      </c>
      <c r="N155" s="168" t="s">
        <v>37</v>
      </c>
      <c r="P155" s="155">
        <f t="shared" si="1"/>
        <v>0</v>
      </c>
      <c r="Q155" s="155">
        <v>1</v>
      </c>
      <c r="R155" s="155">
        <f t="shared" si="2"/>
        <v>1.4</v>
      </c>
      <c r="S155" s="155">
        <v>0</v>
      </c>
      <c r="T155" s="156">
        <f t="shared" si="3"/>
        <v>0</v>
      </c>
      <c r="AR155" s="157" t="s">
        <v>201</v>
      </c>
      <c r="AT155" s="157" t="s">
        <v>244</v>
      </c>
      <c r="AU155" s="157" t="s">
        <v>178</v>
      </c>
      <c r="AY155" s="13" t="s">
        <v>172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3" t="s">
        <v>178</v>
      </c>
      <c r="BK155" s="158">
        <f t="shared" si="9"/>
        <v>0</v>
      </c>
      <c r="BL155" s="13" t="s">
        <v>177</v>
      </c>
      <c r="BM155" s="157" t="s">
        <v>985</v>
      </c>
    </row>
    <row r="156" spans="2:65" s="1" customFormat="1" ht="24" customHeight="1" x14ac:dyDescent="0.2">
      <c r="B156" s="145"/>
      <c r="C156" s="146" t="s">
        <v>365</v>
      </c>
      <c r="D156" s="146" t="s">
        <v>174</v>
      </c>
      <c r="E156" s="147"/>
      <c r="F156" s="148" t="s">
        <v>986</v>
      </c>
      <c r="G156" s="149" t="s">
        <v>207</v>
      </c>
      <c r="H156" s="150">
        <v>55</v>
      </c>
      <c r="I156" s="151"/>
      <c r="J156" s="150">
        <f t="shared" si="0"/>
        <v>0</v>
      </c>
      <c r="K156" s="152"/>
      <c r="L156" s="28"/>
      <c r="M156" s="153" t="s">
        <v>1</v>
      </c>
      <c r="N156" s="154" t="s">
        <v>37</v>
      </c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AR156" s="157" t="s">
        <v>177</v>
      </c>
      <c r="AT156" s="157" t="s">
        <v>174</v>
      </c>
      <c r="AU156" s="157" t="s">
        <v>178</v>
      </c>
      <c r="AY156" s="13" t="s">
        <v>172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3" t="s">
        <v>178</v>
      </c>
      <c r="BK156" s="158">
        <f t="shared" si="9"/>
        <v>0</v>
      </c>
      <c r="BL156" s="13" t="s">
        <v>177</v>
      </c>
      <c r="BM156" s="157" t="s">
        <v>987</v>
      </c>
    </row>
    <row r="157" spans="2:65" s="1" customFormat="1" ht="16.5" customHeight="1" x14ac:dyDescent="0.2">
      <c r="B157" s="145"/>
      <c r="C157" s="159" t="s">
        <v>350</v>
      </c>
      <c r="D157" s="159" t="s">
        <v>244</v>
      </c>
      <c r="E157" s="160"/>
      <c r="F157" s="161" t="s">
        <v>988</v>
      </c>
      <c r="G157" s="162" t="s">
        <v>989</v>
      </c>
      <c r="H157" s="163">
        <v>1944.25</v>
      </c>
      <c r="I157" s="164"/>
      <c r="J157" s="163">
        <f t="shared" si="0"/>
        <v>0</v>
      </c>
      <c r="K157" s="165"/>
      <c r="L157" s="166"/>
      <c r="M157" s="167" t="s">
        <v>1</v>
      </c>
      <c r="N157" s="168" t="s">
        <v>37</v>
      </c>
      <c r="P157" s="155">
        <f t="shared" si="1"/>
        <v>0</v>
      </c>
      <c r="Q157" s="155">
        <v>2.9999999999999997E-4</v>
      </c>
      <c r="R157" s="155">
        <f t="shared" si="2"/>
        <v>0.58327499999999999</v>
      </c>
      <c r="S157" s="155">
        <v>0</v>
      </c>
      <c r="T157" s="156">
        <f t="shared" si="3"/>
        <v>0</v>
      </c>
      <c r="AR157" s="157" t="s">
        <v>201</v>
      </c>
      <c r="AT157" s="157" t="s">
        <v>244</v>
      </c>
      <c r="AU157" s="157" t="s">
        <v>178</v>
      </c>
      <c r="AY157" s="13" t="s">
        <v>172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3" t="s">
        <v>178</v>
      </c>
      <c r="BK157" s="158">
        <f t="shared" si="9"/>
        <v>0</v>
      </c>
      <c r="BL157" s="13" t="s">
        <v>177</v>
      </c>
      <c r="BM157" s="157" t="s">
        <v>990</v>
      </c>
    </row>
    <row r="158" spans="2:65" s="1" customFormat="1" ht="16.5" customHeight="1" x14ac:dyDescent="0.2">
      <c r="B158" s="145"/>
      <c r="C158" s="146" t="s">
        <v>283</v>
      </c>
      <c r="D158" s="146" t="s">
        <v>174</v>
      </c>
      <c r="E158" s="147"/>
      <c r="F158" s="148" t="s">
        <v>991</v>
      </c>
      <c r="G158" s="149" t="s">
        <v>207</v>
      </c>
      <c r="H158" s="150">
        <v>687.47</v>
      </c>
      <c r="I158" s="151"/>
      <c r="J158" s="150">
        <f t="shared" si="0"/>
        <v>0</v>
      </c>
      <c r="K158" s="152"/>
      <c r="L158" s="28"/>
      <c r="M158" s="153" t="s">
        <v>1</v>
      </c>
      <c r="N158" s="154" t="s">
        <v>37</v>
      </c>
      <c r="P158" s="155">
        <f t="shared" si="1"/>
        <v>0</v>
      </c>
      <c r="Q158" s="155">
        <v>0</v>
      </c>
      <c r="R158" s="155">
        <f t="shared" si="2"/>
        <v>0</v>
      </c>
      <c r="S158" s="155">
        <v>0</v>
      </c>
      <c r="T158" s="156">
        <f t="shared" si="3"/>
        <v>0</v>
      </c>
      <c r="AR158" s="157" t="s">
        <v>177</v>
      </c>
      <c r="AT158" s="157" t="s">
        <v>174</v>
      </c>
      <c r="AU158" s="157" t="s">
        <v>178</v>
      </c>
      <c r="AY158" s="13" t="s">
        <v>172</v>
      </c>
      <c r="BE158" s="158">
        <f t="shared" si="4"/>
        <v>0</v>
      </c>
      <c r="BF158" s="158">
        <f t="shared" si="5"/>
        <v>0</v>
      </c>
      <c r="BG158" s="158">
        <f t="shared" si="6"/>
        <v>0</v>
      </c>
      <c r="BH158" s="158">
        <f t="shared" si="7"/>
        <v>0</v>
      </c>
      <c r="BI158" s="158">
        <f t="shared" si="8"/>
        <v>0</v>
      </c>
      <c r="BJ158" s="13" t="s">
        <v>178</v>
      </c>
      <c r="BK158" s="158">
        <f t="shared" si="9"/>
        <v>0</v>
      </c>
      <c r="BL158" s="13" t="s">
        <v>177</v>
      </c>
      <c r="BM158" s="157" t="s">
        <v>992</v>
      </c>
    </row>
    <row r="159" spans="2:65" s="11" customFormat="1" ht="22.8" customHeight="1" x14ac:dyDescent="0.25">
      <c r="B159" s="133"/>
      <c r="D159" s="134" t="s">
        <v>70</v>
      </c>
      <c r="E159" s="143"/>
      <c r="F159" s="143" t="s">
        <v>204</v>
      </c>
      <c r="I159" s="136"/>
      <c r="J159" s="144">
        <f>BK159</f>
        <v>0</v>
      </c>
      <c r="L159" s="133"/>
      <c r="M159" s="138"/>
      <c r="P159" s="139">
        <f>SUM(P160:P162)</f>
        <v>0</v>
      </c>
      <c r="R159" s="139">
        <f>SUM(R160:R162)</f>
        <v>0</v>
      </c>
      <c r="T159" s="140">
        <f>SUM(T160:T162)</f>
        <v>0</v>
      </c>
      <c r="AR159" s="134" t="s">
        <v>79</v>
      </c>
      <c r="AT159" s="141" t="s">
        <v>70</v>
      </c>
      <c r="AU159" s="141" t="s">
        <v>79</v>
      </c>
      <c r="AY159" s="134" t="s">
        <v>172</v>
      </c>
      <c r="BK159" s="142">
        <f>SUM(BK160:BK162)</f>
        <v>0</v>
      </c>
    </row>
    <row r="160" spans="2:65" s="1" customFormat="1" ht="16.5" customHeight="1" x14ac:dyDescent="0.2">
      <c r="B160" s="145"/>
      <c r="C160" s="146" t="s">
        <v>286</v>
      </c>
      <c r="D160" s="146" t="s">
        <v>174</v>
      </c>
      <c r="E160" s="147"/>
      <c r="F160" s="148" t="s">
        <v>993</v>
      </c>
      <c r="G160" s="149" t="s">
        <v>207</v>
      </c>
      <c r="H160" s="150">
        <v>687.47</v>
      </c>
      <c r="I160" s="151"/>
      <c r="J160" s="150">
        <f>ROUND(I160*H160,2)</f>
        <v>0</v>
      </c>
      <c r="K160" s="152"/>
      <c r="L160" s="28"/>
      <c r="M160" s="153" t="s">
        <v>1</v>
      </c>
      <c r="N160" s="154" t="s">
        <v>37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177</v>
      </c>
      <c r="AT160" s="157" t="s">
        <v>174</v>
      </c>
      <c r="AU160" s="157" t="s">
        <v>178</v>
      </c>
      <c r="AY160" s="13" t="s">
        <v>172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3" t="s">
        <v>178</v>
      </c>
      <c r="BK160" s="158">
        <f>ROUND(I160*H160,2)</f>
        <v>0</v>
      </c>
      <c r="BL160" s="13" t="s">
        <v>177</v>
      </c>
      <c r="BM160" s="157" t="s">
        <v>994</v>
      </c>
    </row>
    <row r="161" spans="2:65" s="1" customFormat="1" ht="16.5" customHeight="1" x14ac:dyDescent="0.2">
      <c r="B161" s="145"/>
      <c r="C161" s="146" t="s">
        <v>397</v>
      </c>
      <c r="D161" s="146" t="s">
        <v>174</v>
      </c>
      <c r="E161" s="147"/>
      <c r="F161" s="148" t="s">
        <v>995</v>
      </c>
      <c r="G161" s="149" t="s">
        <v>207</v>
      </c>
      <c r="H161" s="150">
        <v>687.47</v>
      </c>
      <c r="I161" s="151"/>
      <c r="J161" s="150">
        <f>ROUND(I161*H161,2)</f>
        <v>0</v>
      </c>
      <c r="K161" s="152"/>
      <c r="L161" s="28"/>
      <c r="M161" s="153" t="s">
        <v>1</v>
      </c>
      <c r="N161" s="154" t="s">
        <v>37</v>
      </c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AR161" s="157" t="s">
        <v>177</v>
      </c>
      <c r="AT161" s="157" t="s">
        <v>174</v>
      </c>
      <c r="AU161" s="157" t="s">
        <v>178</v>
      </c>
      <c r="AY161" s="13" t="s">
        <v>172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3" t="s">
        <v>178</v>
      </c>
      <c r="BK161" s="158">
        <f>ROUND(I161*H161,2)</f>
        <v>0</v>
      </c>
      <c r="BL161" s="13" t="s">
        <v>177</v>
      </c>
      <c r="BM161" s="157" t="s">
        <v>996</v>
      </c>
    </row>
    <row r="162" spans="2:65" s="1" customFormat="1" ht="16.5" customHeight="1" x14ac:dyDescent="0.2">
      <c r="B162" s="145"/>
      <c r="C162" s="159" t="s">
        <v>997</v>
      </c>
      <c r="D162" s="159" t="s">
        <v>244</v>
      </c>
      <c r="E162" s="160"/>
      <c r="F162" s="161" t="s">
        <v>998</v>
      </c>
      <c r="G162" s="162" t="s">
        <v>207</v>
      </c>
      <c r="H162" s="163">
        <v>687.47</v>
      </c>
      <c r="I162" s="164"/>
      <c r="J162" s="163">
        <f>ROUND(I162*H162,2)</f>
        <v>0</v>
      </c>
      <c r="K162" s="165"/>
      <c r="L162" s="166"/>
      <c r="M162" s="174" t="s">
        <v>1</v>
      </c>
      <c r="N162" s="175" t="s">
        <v>37</v>
      </c>
      <c r="O162" s="171"/>
      <c r="P162" s="172">
        <f>O162*H162</f>
        <v>0</v>
      </c>
      <c r="Q162" s="172">
        <v>0</v>
      </c>
      <c r="R162" s="172">
        <f>Q162*H162</f>
        <v>0</v>
      </c>
      <c r="S162" s="172">
        <v>0</v>
      </c>
      <c r="T162" s="173">
        <f>S162*H162</f>
        <v>0</v>
      </c>
      <c r="AR162" s="157" t="s">
        <v>201</v>
      </c>
      <c r="AT162" s="157" t="s">
        <v>244</v>
      </c>
      <c r="AU162" s="157" t="s">
        <v>178</v>
      </c>
      <c r="AY162" s="13" t="s">
        <v>172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3" t="s">
        <v>178</v>
      </c>
      <c r="BK162" s="158">
        <f>ROUND(I162*H162,2)</f>
        <v>0</v>
      </c>
      <c r="BL162" s="13" t="s">
        <v>177</v>
      </c>
      <c r="BM162" s="157" t="s">
        <v>999</v>
      </c>
    </row>
    <row r="163" spans="2:65" s="1" customFormat="1" ht="6.9" customHeight="1" x14ac:dyDescent="0.2">
      <c r="B163" s="40"/>
      <c r="C163" s="41"/>
      <c r="D163" s="41"/>
      <c r="E163" s="41"/>
      <c r="F163" s="41"/>
      <c r="G163" s="41"/>
      <c r="H163" s="41"/>
      <c r="I163" s="107"/>
      <c r="J163" s="41"/>
      <c r="K163" s="41"/>
      <c r="L163" s="28"/>
    </row>
  </sheetData>
  <autoFilter ref="C118:K16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7"/>
  <sheetViews>
    <sheetView showGridLines="0" workbookViewId="0">
      <selection activeCell="F12" sqref="F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1000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ROUND(J127,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ROUND((SUM(BE127:BE166)),  2)</f>
        <v>0</v>
      </c>
      <c r="I33" s="95">
        <v>0.2</v>
      </c>
      <c r="J33" s="94">
        <f>ROUND(((SUM(BE127:BE166))*I33),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ROUND((SUM(BF127:BF166)),  2)</f>
        <v>0</v>
      </c>
      <c r="I34" s="95">
        <v>0.2</v>
      </c>
      <c r="J34" s="94">
        <f>ROUND(((SUM(BF127:BF166))*I34),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ROUND((SUM(BG127:BG166)),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ROUND((SUM(BH127:BH166)),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ROUND((SUM(BI127:BI166)),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05 - Oplotenie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J127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J128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J129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J137</f>
        <v>0</v>
      </c>
      <c r="L99" s="118"/>
    </row>
    <row r="100" spans="2:12" s="9" customFormat="1" ht="19.95" customHeight="1" x14ac:dyDescent="0.2">
      <c r="B100" s="118"/>
      <c r="D100" s="119" t="s">
        <v>137</v>
      </c>
      <c r="E100" s="120"/>
      <c r="F100" s="120"/>
      <c r="G100" s="120"/>
      <c r="H100" s="120"/>
      <c r="I100" s="121"/>
      <c r="J100" s="122">
        <f>J141</f>
        <v>0</v>
      </c>
      <c r="L100" s="118"/>
    </row>
    <row r="101" spans="2:12" s="9" customFormat="1" ht="19.95" customHeight="1" x14ac:dyDescent="0.2">
      <c r="B101" s="118"/>
      <c r="D101" s="119" t="s">
        <v>140</v>
      </c>
      <c r="E101" s="120"/>
      <c r="F101" s="120"/>
      <c r="G101" s="120"/>
      <c r="H101" s="120"/>
      <c r="I101" s="121"/>
      <c r="J101" s="122">
        <f>J146</f>
        <v>0</v>
      </c>
      <c r="L101" s="118"/>
    </row>
    <row r="102" spans="2:12" s="9" customFormat="1" ht="19.95" customHeight="1" x14ac:dyDescent="0.2">
      <c r="B102" s="118"/>
      <c r="D102" s="119" t="s">
        <v>141</v>
      </c>
      <c r="E102" s="120"/>
      <c r="F102" s="120"/>
      <c r="G102" s="120"/>
      <c r="H102" s="120"/>
      <c r="I102" s="121"/>
      <c r="J102" s="122">
        <f>J150</f>
        <v>0</v>
      </c>
      <c r="L102" s="118"/>
    </row>
    <row r="103" spans="2:12" s="9" customFormat="1" ht="19.95" customHeight="1" x14ac:dyDescent="0.2">
      <c r="B103" s="118"/>
      <c r="D103" s="119" t="s">
        <v>142</v>
      </c>
      <c r="E103" s="120"/>
      <c r="F103" s="120"/>
      <c r="G103" s="120"/>
      <c r="H103" s="120"/>
      <c r="I103" s="121"/>
      <c r="J103" s="122">
        <f>J153</f>
        <v>0</v>
      </c>
      <c r="L103" s="118"/>
    </row>
    <row r="104" spans="2:12" s="8" customFormat="1" ht="24.9" customHeight="1" x14ac:dyDescent="0.2">
      <c r="B104" s="113"/>
      <c r="D104" s="114" t="s">
        <v>143</v>
      </c>
      <c r="E104" s="115"/>
      <c r="F104" s="115"/>
      <c r="G104" s="115"/>
      <c r="H104" s="115"/>
      <c r="I104" s="116"/>
      <c r="J104" s="117">
        <f>J155</f>
        <v>0</v>
      </c>
      <c r="L104" s="113"/>
    </row>
    <row r="105" spans="2:12" s="9" customFormat="1" ht="19.95" customHeight="1" x14ac:dyDescent="0.2">
      <c r="B105" s="118"/>
      <c r="D105" s="119" t="s">
        <v>147</v>
      </c>
      <c r="E105" s="120"/>
      <c r="F105" s="120"/>
      <c r="G105" s="120"/>
      <c r="H105" s="120"/>
      <c r="I105" s="121"/>
      <c r="J105" s="122">
        <f>J156</f>
        <v>0</v>
      </c>
      <c r="L105" s="118"/>
    </row>
    <row r="106" spans="2:12" s="9" customFormat="1" ht="19.95" customHeight="1" x14ac:dyDescent="0.2">
      <c r="B106" s="118"/>
      <c r="D106" s="119" t="s">
        <v>152</v>
      </c>
      <c r="E106" s="120"/>
      <c r="F106" s="120"/>
      <c r="G106" s="120"/>
      <c r="H106" s="120"/>
      <c r="I106" s="121"/>
      <c r="J106" s="122">
        <f>J161</f>
        <v>0</v>
      </c>
      <c r="L106" s="118"/>
    </row>
    <row r="107" spans="2:12" s="9" customFormat="1" ht="19.95" customHeight="1" x14ac:dyDescent="0.2">
      <c r="B107" s="118"/>
      <c r="D107" s="119" t="s">
        <v>156</v>
      </c>
      <c r="E107" s="120"/>
      <c r="F107" s="120"/>
      <c r="G107" s="120"/>
      <c r="H107" s="120"/>
      <c r="I107" s="121"/>
      <c r="J107" s="122">
        <f>J165</f>
        <v>0</v>
      </c>
      <c r="L107" s="118"/>
    </row>
    <row r="108" spans="2:12" s="1" customFormat="1" ht="21.75" customHeight="1" x14ac:dyDescent="0.2">
      <c r="B108" s="28"/>
      <c r="I108" s="86"/>
      <c r="L108" s="28"/>
    </row>
    <row r="109" spans="2:12" s="1" customFormat="1" ht="6.9" customHeight="1" x14ac:dyDescent="0.2">
      <c r="B109" s="40"/>
      <c r="C109" s="41"/>
      <c r="D109" s="41"/>
      <c r="E109" s="41"/>
      <c r="F109" s="41"/>
      <c r="G109" s="41"/>
      <c r="H109" s="41"/>
      <c r="I109" s="107"/>
      <c r="J109" s="41"/>
      <c r="K109" s="41"/>
      <c r="L109" s="28"/>
    </row>
    <row r="113" spans="2:63" s="1" customFormat="1" ht="6.9" customHeight="1" x14ac:dyDescent="0.2">
      <c r="B113" s="42"/>
      <c r="C113" s="43"/>
      <c r="D113" s="43"/>
      <c r="E113" s="43"/>
      <c r="F113" s="43"/>
      <c r="G113" s="43"/>
      <c r="H113" s="43"/>
      <c r="I113" s="108"/>
      <c r="J113" s="43"/>
      <c r="K113" s="43"/>
      <c r="L113" s="28"/>
    </row>
    <row r="114" spans="2:63" s="1" customFormat="1" ht="24.9" customHeight="1" x14ac:dyDescent="0.2">
      <c r="B114" s="28"/>
      <c r="C114" s="17" t="s">
        <v>158</v>
      </c>
      <c r="I114" s="86"/>
      <c r="L114" s="28"/>
    </row>
    <row r="115" spans="2:63" s="1" customFormat="1" ht="6.9" customHeight="1" x14ac:dyDescent="0.2">
      <c r="B115" s="28"/>
      <c r="I115" s="86"/>
      <c r="L115" s="28"/>
    </row>
    <row r="116" spans="2:63" s="1" customFormat="1" ht="12" customHeight="1" x14ac:dyDescent="0.2">
      <c r="B116" s="28"/>
      <c r="C116" s="23" t="s">
        <v>14</v>
      </c>
      <c r="I116" s="86"/>
      <c r="L116" s="28"/>
    </row>
    <row r="117" spans="2:63" s="1" customFormat="1" ht="16.5" customHeight="1" x14ac:dyDescent="0.2">
      <c r="B117" s="28"/>
      <c r="E117" s="216" t="str">
        <f>E7</f>
        <v>Zariadenie sociálnych služieb komunitného charakteru</v>
      </c>
      <c r="F117" s="217"/>
      <c r="G117" s="217"/>
      <c r="H117" s="217"/>
      <c r="I117" s="86"/>
      <c r="L117" s="28"/>
    </row>
    <row r="118" spans="2:63" s="1" customFormat="1" ht="12" customHeight="1" x14ac:dyDescent="0.2">
      <c r="B118" s="28"/>
      <c r="C118" s="23" t="s">
        <v>127</v>
      </c>
      <c r="I118" s="86"/>
      <c r="L118" s="28"/>
    </row>
    <row r="119" spans="2:63" s="1" customFormat="1" ht="16.5" customHeight="1" x14ac:dyDescent="0.2">
      <c r="B119" s="28"/>
      <c r="E119" s="190" t="str">
        <f>E9</f>
        <v>SO 05 - Oplotenie</v>
      </c>
      <c r="F119" s="215"/>
      <c r="G119" s="215"/>
      <c r="H119" s="215"/>
      <c r="I119" s="86"/>
      <c r="L119" s="28"/>
    </row>
    <row r="120" spans="2:63" s="1" customFormat="1" ht="6.9" customHeight="1" x14ac:dyDescent="0.2">
      <c r="B120" s="28"/>
      <c r="I120" s="86"/>
      <c r="L120" s="28"/>
    </row>
    <row r="121" spans="2:63" s="1" customFormat="1" ht="12" customHeight="1" x14ac:dyDescent="0.2">
      <c r="B121" s="28"/>
      <c r="C121" s="23" t="s">
        <v>18</v>
      </c>
      <c r="F121" s="21" t="str">
        <f>F12</f>
        <v>Katastrálne územie Klčov</v>
      </c>
      <c r="I121" s="87" t="s">
        <v>19</v>
      </c>
      <c r="J121" s="48" t="str">
        <f>IF(J12="","",J12)</f>
        <v>Vyplň údaj</v>
      </c>
      <c r="L121" s="28"/>
    </row>
    <row r="122" spans="2:63" s="1" customFormat="1" ht="6.9" customHeight="1" x14ac:dyDescent="0.2">
      <c r="B122" s="28"/>
      <c r="I122" s="86"/>
      <c r="L122" s="28"/>
    </row>
    <row r="123" spans="2:63" s="1" customFormat="1" ht="43.05" customHeight="1" x14ac:dyDescent="0.2">
      <c r="B123" s="28"/>
      <c r="C123" s="23" t="s">
        <v>20</v>
      </c>
      <c r="F123" s="21" t="str">
        <f>E15</f>
        <v>Alžbetin dom n.o.,Klčov 224, 053 02 Spišský Hrhov</v>
      </c>
      <c r="I123" s="87" t="s">
        <v>25</v>
      </c>
      <c r="J123" s="26" t="str">
        <f>E21</f>
        <v>RG Ateliér, s.r.o. Námestie Sv. Mikuláša 26, SL</v>
      </c>
      <c r="L123" s="28"/>
    </row>
    <row r="124" spans="2:63" s="1" customFormat="1" ht="15.15" customHeight="1" x14ac:dyDescent="0.2">
      <c r="B124" s="28"/>
      <c r="C124" s="23" t="s">
        <v>23</v>
      </c>
      <c r="F124" s="21" t="str">
        <f>IF(E18="","",E18)</f>
        <v>Vyplň údaj</v>
      </c>
      <c r="I124" s="87" t="s">
        <v>28</v>
      </c>
      <c r="J124" s="26" t="str">
        <f>E24</f>
        <v xml:space="preserve"> </v>
      </c>
      <c r="L124" s="28"/>
    </row>
    <row r="125" spans="2:63" s="1" customFormat="1" ht="10.35" customHeight="1" x14ac:dyDescent="0.2">
      <c r="B125" s="28"/>
      <c r="I125" s="86"/>
      <c r="L125" s="28"/>
    </row>
    <row r="126" spans="2:63" s="10" customFormat="1" ht="29.25" customHeight="1" x14ac:dyDescent="0.2">
      <c r="B126" s="123"/>
      <c r="C126" s="124" t="s">
        <v>159</v>
      </c>
      <c r="D126" s="125" t="s">
        <v>56</v>
      </c>
      <c r="E126" s="125" t="s">
        <v>52</v>
      </c>
      <c r="F126" s="125" t="s">
        <v>53</v>
      </c>
      <c r="G126" s="125" t="s">
        <v>160</v>
      </c>
      <c r="H126" s="125" t="s">
        <v>161</v>
      </c>
      <c r="I126" s="126" t="s">
        <v>162</v>
      </c>
      <c r="J126" s="127" t="s">
        <v>131</v>
      </c>
      <c r="K126" s="128" t="s">
        <v>163</v>
      </c>
      <c r="L126" s="123"/>
      <c r="M126" s="54" t="s">
        <v>1</v>
      </c>
      <c r="N126" s="55" t="s">
        <v>35</v>
      </c>
      <c r="O126" s="55" t="s">
        <v>164</v>
      </c>
      <c r="P126" s="55" t="s">
        <v>165</v>
      </c>
      <c r="Q126" s="55" t="s">
        <v>166</v>
      </c>
      <c r="R126" s="55" t="s">
        <v>167</v>
      </c>
      <c r="S126" s="55" t="s">
        <v>168</v>
      </c>
      <c r="T126" s="56" t="s">
        <v>169</v>
      </c>
    </row>
    <row r="127" spans="2:63" s="1" customFormat="1" ht="22.8" customHeight="1" x14ac:dyDescent="0.3">
      <c r="B127" s="28"/>
      <c r="C127" s="59" t="s">
        <v>132</v>
      </c>
      <c r="I127" s="86"/>
      <c r="J127" s="129">
        <f>BK127</f>
        <v>0</v>
      </c>
      <c r="L127" s="28"/>
      <c r="M127" s="57"/>
      <c r="N127" s="49"/>
      <c r="O127" s="49"/>
      <c r="P127" s="130">
        <f>P128+P155</f>
        <v>0</v>
      </c>
      <c r="Q127" s="49"/>
      <c r="R127" s="130">
        <f>R128+R155</f>
        <v>110.26837379999999</v>
      </c>
      <c r="S127" s="49"/>
      <c r="T127" s="131">
        <f>T128+T155</f>
        <v>0</v>
      </c>
      <c r="AT127" s="13" t="s">
        <v>70</v>
      </c>
      <c r="AU127" s="13" t="s">
        <v>133</v>
      </c>
      <c r="BK127" s="132">
        <f>BK128+BK155</f>
        <v>0</v>
      </c>
    </row>
    <row r="128" spans="2:63" s="11" customFormat="1" ht="25.95" customHeight="1" x14ac:dyDescent="0.25">
      <c r="B128" s="133"/>
      <c r="D128" s="134" t="s">
        <v>70</v>
      </c>
      <c r="E128" s="135"/>
      <c r="F128" s="135" t="s">
        <v>171</v>
      </c>
      <c r="I128" s="136"/>
      <c r="J128" s="137">
        <f>BK128</f>
        <v>0</v>
      </c>
      <c r="L128" s="133"/>
      <c r="M128" s="138"/>
      <c r="P128" s="139">
        <f>P129+P137+P141+P146+P150+P153</f>
        <v>0</v>
      </c>
      <c r="R128" s="139">
        <f>R129+R137+R141+R146+R150+R153</f>
        <v>101.8327329</v>
      </c>
      <c r="T128" s="140">
        <f>T129+T137+T141+T146+T150+T153</f>
        <v>0</v>
      </c>
      <c r="AR128" s="134" t="s">
        <v>79</v>
      </c>
      <c r="AT128" s="141" t="s">
        <v>70</v>
      </c>
      <c r="AU128" s="141" t="s">
        <v>71</v>
      </c>
      <c r="AY128" s="134" t="s">
        <v>172</v>
      </c>
      <c r="BK128" s="142">
        <f>BK129+BK137+BK141+BK146+BK150+BK153</f>
        <v>0</v>
      </c>
    </row>
    <row r="129" spans="2:65" s="11" customFormat="1" ht="22.8" customHeight="1" x14ac:dyDescent="0.25">
      <c r="B129" s="133"/>
      <c r="D129" s="134" t="s">
        <v>70</v>
      </c>
      <c r="E129" s="143"/>
      <c r="F129" s="143" t="s">
        <v>173</v>
      </c>
      <c r="I129" s="136"/>
      <c r="J129" s="144">
        <f>BK129</f>
        <v>0</v>
      </c>
      <c r="L129" s="133"/>
      <c r="M129" s="138"/>
      <c r="P129" s="139">
        <f>SUM(P130:P136)</f>
        <v>0</v>
      </c>
      <c r="R129" s="139">
        <f>SUM(R130:R136)</f>
        <v>0</v>
      </c>
      <c r="T129" s="140">
        <f>SUM(T130:T136)</f>
        <v>0</v>
      </c>
      <c r="AR129" s="134" t="s">
        <v>79</v>
      </c>
      <c r="AT129" s="141" t="s">
        <v>70</v>
      </c>
      <c r="AU129" s="141" t="s">
        <v>79</v>
      </c>
      <c r="AY129" s="134" t="s">
        <v>172</v>
      </c>
      <c r="BK129" s="142">
        <f>SUM(BK130:BK136)</f>
        <v>0</v>
      </c>
    </row>
    <row r="130" spans="2:65" s="1" customFormat="1" ht="16.5" customHeight="1" x14ac:dyDescent="0.2">
      <c r="B130" s="145"/>
      <c r="C130" s="146" t="s">
        <v>259</v>
      </c>
      <c r="D130" s="146" t="s">
        <v>174</v>
      </c>
      <c r="E130" s="147"/>
      <c r="F130" s="148" t="s">
        <v>1001</v>
      </c>
      <c r="G130" s="149" t="s">
        <v>176</v>
      </c>
      <c r="H130" s="150">
        <v>37.51</v>
      </c>
      <c r="I130" s="151"/>
      <c r="J130" s="150">
        <f t="shared" ref="J130:J136" si="0">ROUND(I130*H130,2)</f>
        <v>0</v>
      </c>
      <c r="K130" s="152"/>
      <c r="L130" s="28"/>
      <c r="M130" s="153" t="s">
        <v>1</v>
      </c>
      <c r="N130" s="154" t="s">
        <v>37</v>
      </c>
      <c r="P130" s="155">
        <f t="shared" ref="P130:P136" si="1">O130*H130</f>
        <v>0</v>
      </c>
      <c r="Q130" s="155">
        <v>0</v>
      </c>
      <c r="R130" s="155">
        <f t="shared" ref="R130:R136" si="2">Q130*H130</f>
        <v>0</v>
      </c>
      <c r="S130" s="155">
        <v>0</v>
      </c>
      <c r="T130" s="156">
        <f t="shared" ref="T130:T136" si="3">S130*H130</f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ref="BE130:BE136" si="4">IF(N130="základná",J130,0)</f>
        <v>0</v>
      </c>
      <c r="BF130" s="158">
        <f t="shared" ref="BF130:BF136" si="5">IF(N130="znížená",J130,0)</f>
        <v>0</v>
      </c>
      <c r="BG130" s="158">
        <f t="shared" ref="BG130:BG136" si="6">IF(N130="zákl. prenesená",J130,0)</f>
        <v>0</v>
      </c>
      <c r="BH130" s="158">
        <f t="shared" ref="BH130:BH136" si="7">IF(N130="zníž. prenesená",J130,0)</f>
        <v>0</v>
      </c>
      <c r="BI130" s="158">
        <f t="shared" ref="BI130:BI136" si="8">IF(N130="nulová",J130,0)</f>
        <v>0</v>
      </c>
      <c r="BJ130" s="13" t="s">
        <v>178</v>
      </c>
      <c r="BK130" s="158">
        <f t="shared" ref="BK130:BK136" si="9">ROUND(I130*H130,2)</f>
        <v>0</v>
      </c>
      <c r="BL130" s="13" t="s">
        <v>177</v>
      </c>
      <c r="BM130" s="157" t="s">
        <v>1002</v>
      </c>
    </row>
    <row r="131" spans="2:65" s="1" customFormat="1" ht="36" customHeight="1" x14ac:dyDescent="0.2">
      <c r="B131" s="145"/>
      <c r="C131" s="146" t="s">
        <v>280</v>
      </c>
      <c r="D131" s="146" t="s">
        <v>174</v>
      </c>
      <c r="E131" s="147"/>
      <c r="F131" s="148" t="s">
        <v>184</v>
      </c>
      <c r="G131" s="149" t="s">
        <v>176</v>
      </c>
      <c r="H131" s="150">
        <v>37.51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1003</v>
      </c>
    </row>
    <row r="132" spans="2:65" s="1" customFormat="1" ht="16.5" customHeight="1" x14ac:dyDescent="0.2">
      <c r="B132" s="145"/>
      <c r="C132" s="146" t="s">
        <v>283</v>
      </c>
      <c r="D132" s="146" t="s">
        <v>174</v>
      </c>
      <c r="E132" s="147"/>
      <c r="F132" s="148" t="s">
        <v>187</v>
      </c>
      <c r="G132" s="149" t="s">
        <v>176</v>
      </c>
      <c r="H132" s="150">
        <v>23.36</v>
      </c>
      <c r="I132" s="151"/>
      <c r="J132" s="150">
        <f t="shared" si="0"/>
        <v>0</v>
      </c>
      <c r="K132" s="152"/>
      <c r="L132" s="28"/>
      <c r="M132" s="153" t="s">
        <v>1</v>
      </c>
      <c r="N132" s="154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1004</v>
      </c>
    </row>
    <row r="133" spans="2:65" s="1" customFormat="1" ht="24" customHeight="1" x14ac:dyDescent="0.2">
      <c r="B133" s="145"/>
      <c r="C133" s="146" t="s">
        <v>286</v>
      </c>
      <c r="D133" s="146" t="s">
        <v>174</v>
      </c>
      <c r="E133" s="147"/>
      <c r="F133" s="148" t="s">
        <v>190</v>
      </c>
      <c r="G133" s="149" t="s">
        <v>176</v>
      </c>
      <c r="H133" s="150">
        <v>23.36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1005</v>
      </c>
    </row>
    <row r="134" spans="2:65" s="1" customFormat="1" ht="36" customHeight="1" x14ac:dyDescent="0.2">
      <c r="B134" s="145"/>
      <c r="C134" s="146" t="s">
        <v>209</v>
      </c>
      <c r="D134" s="146" t="s">
        <v>174</v>
      </c>
      <c r="E134" s="147"/>
      <c r="F134" s="148" t="s">
        <v>196</v>
      </c>
      <c r="G134" s="149" t="s">
        <v>176</v>
      </c>
      <c r="H134" s="150">
        <v>60.87</v>
      </c>
      <c r="I134" s="151"/>
      <c r="J134" s="150">
        <f t="shared" si="0"/>
        <v>0</v>
      </c>
      <c r="K134" s="152"/>
      <c r="L134" s="28"/>
      <c r="M134" s="153" t="s">
        <v>1</v>
      </c>
      <c r="N134" s="154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177</v>
      </c>
      <c r="AT134" s="157" t="s">
        <v>174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1006</v>
      </c>
    </row>
    <row r="135" spans="2:65" s="1" customFormat="1" ht="24" customHeight="1" x14ac:dyDescent="0.2">
      <c r="B135" s="145"/>
      <c r="C135" s="146" t="s">
        <v>198</v>
      </c>
      <c r="D135" s="146" t="s">
        <v>174</v>
      </c>
      <c r="E135" s="147"/>
      <c r="F135" s="148" t="s">
        <v>199</v>
      </c>
      <c r="G135" s="149" t="s">
        <v>176</v>
      </c>
      <c r="H135" s="150">
        <v>60.87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1007</v>
      </c>
    </row>
    <row r="136" spans="2:65" s="1" customFormat="1" ht="36" customHeight="1" x14ac:dyDescent="0.2">
      <c r="B136" s="145"/>
      <c r="C136" s="146" t="s">
        <v>195</v>
      </c>
      <c r="D136" s="146" t="s">
        <v>174</v>
      </c>
      <c r="E136" s="147"/>
      <c r="F136" s="148" t="s">
        <v>202</v>
      </c>
      <c r="G136" s="149" t="s">
        <v>176</v>
      </c>
      <c r="H136" s="150">
        <v>60.87</v>
      </c>
      <c r="I136" s="151"/>
      <c r="J136" s="150">
        <f t="shared" si="0"/>
        <v>0</v>
      </c>
      <c r="K136" s="152"/>
      <c r="L136" s="28"/>
      <c r="M136" s="153" t="s">
        <v>1</v>
      </c>
      <c r="N136" s="154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1008</v>
      </c>
    </row>
    <row r="137" spans="2:65" s="11" customFormat="1" ht="22.8" customHeight="1" x14ac:dyDescent="0.25">
      <c r="B137" s="133"/>
      <c r="D137" s="134" t="s">
        <v>70</v>
      </c>
      <c r="E137" s="143"/>
      <c r="F137" s="143" t="s">
        <v>204</v>
      </c>
      <c r="I137" s="136"/>
      <c r="J137" s="144">
        <f>BK137</f>
        <v>0</v>
      </c>
      <c r="L137" s="133"/>
      <c r="M137" s="138"/>
      <c r="P137" s="139">
        <f>SUM(P138:P140)</f>
        <v>0</v>
      </c>
      <c r="R137" s="139">
        <f>SUM(R138:R140)</f>
        <v>54.835487299999997</v>
      </c>
      <c r="T137" s="140">
        <f>SUM(T138:T140)</f>
        <v>0</v>
      </c>
      <c r="AR137" s="134" t="s">
        <v>79</v>
      </c>
      <c r="AT137" s="141" t="s">
        <v>70</v>
      </c>
      <c r="AU137" s="141" t="s">
        <v>79</v>
      </c>
      <c r="AY137" s="134" t="s">
        <v>172</v>
      </c>
      <c r="BK137" s="142">
        <f>SUM(BK138:BK140)</f>
        <v>0</v>
      </c>
    </row>
    <row r="138" spans="2:65" s="1" customFormat="1" ht="24" customHeight="1" x14ac:dyDescent="0.2">
      <c r="B138" s="145"/>
      <c r="C138" s="146" t="s">
        <v>201</v>
      </c>
      <c r="D138" s="146" t="s">
        <v>174</v>
      </c>
      <c r="E138" s="147"/>
      <c r="F138" s="148" t="s">
        <v>210</v>
      </c>
      <c r="G138" s="149" t="s">
        <v>176</v>
      </c>
      <c r="H138" s="150">
        <v>7.29</v>
      </c>
      <c r="I138" s="151"/>
      <c r="J138" s="150">
        <f>ROUND(I138*H138,2)</f>
        <v>0</v>
      </c>
      <c r="K138" s="152"/>
      <c r="L138" s="28"/>
      <c r="M138" s="153" t="s">
        <v>1</v>
      </c>
      <c r="N138" s="154" t="s">
        <v>37</v>
      </c>
      <c r="P138" s="155">
        <f>O138*H138</f>
        <v>0</v>
      </c>
      <c r="Q138" s="155">
        <v>2.0659999999999998</v>
      </c>
      <c r="R138" s="155">
        <f>Q138*H138</f>
        <v>15.061139999999998</v>
      </c>
      <c r="S138" s="155">
        <v>0</v>
      </c>
      <c r="T138" s="156">
        <f>S138*H138</f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178</v>
      </c>
      <c r="BK138" s="158">
        <f>ROUND(I138*H138,2)</f>
        <v>0</v>
      </c>
      <c r="BL138" s="13" t="s">
        <v>177</v>
      </c>
      <c r="BM138" s="157" t="s">
        <v>1009</v>
      </c>
    </row>
    <row r="139" spans="2:65" s="1" customFormat="1" ht="24" customHeight="1" x14ac:dyDescent="0.2">
      <c r="B139" s="145"/>
      <c r="C139" s="146" t="s">
        <v>236</v>
      </c>
      <c r="D139" s="146" t="s">
        <v>174</v>
      </c>
      <c r="E139" s="147"/>
      <c r="F139" s="148" t="s">
        <v>234</v>
      </c>
      <c r="G139" s="149" t="s">
        <v>176</v>
      </c>
      <c r="H139" s="150">
        <v>17.5</v>
      </c>
      <c r="I139" s="151"/>
      <c r="J139" s="150">
        <f>ROUND(I139*H139,2)</f>
        <v>0</v>
      </c>
      <c r="K139" s="152"/>
      <c r="L139" s="28"/>
      <c r="M139" s="153" t="s">
        <v>1</v>
      </c>
      <c r="N139" s="154" t="s">
        <v>37</v>
      </c>
      <c r="P139" s="155">
        <f>O139*H139</f>
        <v>0</v>
      </c>
      <c r="Q139" s="155">
        <v>2.2151299999999998</v>
      </c>
      <c r="R139" s="155">
        <f>Q139*H139</f>
        <v>38.764775</v>
      </c>
      <c r="S139" s="155">
        <v>0</v>
      </c>
      <c r="T139" s="156">
        <f>S139*H139</f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3" t="s">
        <v>178</v>
      </c>
      <c r="BK139" s="158">
        <f>ROUND(I139*H139,2)</f>
        <v>0</v>
      </c>
      <c r="BL139" s="13" t="s">
        <v>177</v>
      </c>
      <c r="BM139" s="157" t="s">
        <v>1010</v>
      </c>
    </row>
    <row r="140" spans="2:65" s="1" customFormat="1" ht="16.5" customHeight="1" x14ac:dyDescent="0.2">
      <c r="B140" s="145"/>
      <c r="C140" s="146" t="s">
        <v>108</v>
      </c>
      <c r="D140" s="146" t="s">
        <v>174</v>
      </c>
      <c r="E140" s="147"/>
      <c r="F140" s="148" t="s">
        <v>1011</v>
      </c>
      <c r="G140" s="149" t="s">
        <v>238</v>
      </c>
      <c r="H140" s="150">
        <v>0.99</v>
      </c>
      <c r="I140" s="151"/>
      <c r="J140" s="150">
        <f>ROUND(I140*H140,2)</f>
        <v>0</v>
      </c>
      <c r="K140" s="152"/>
      <c r="L140" s="28"/>
      <c r="M140" s="153" t="s">
        <v>1</v>
      </c>
      <c r="N140" s="154" t="s">
        <v>37</v>
      </c>
      <c r="P140" s="155">
        <f>O140*H140</f>
        <v>0</v>
      </c>
      <c r="Q140" s="155">
        <v>1.0197700000000001</v>
      </c>
      <c r="R140" s="155">
        <f>Q140*H140</f>
        <v>1.0095723000000001</v>
      </c>
      <c r="S140" s="155">
        <v>0</v>
      </c>
      <c r="T140" s="156">
        <f>S140*H140</f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178</v>
      </c>
      <c r="BK140" s="158">
        <f>ROUND(I140*H140,2)</f>
        <v>0</v>
      </c>
      <c r="BL140" s="13" t="s">
        <v>177</v>
      </c>
      <c r="BM140" s="157" t="s">
        <v>1012</v>
      </c>
    </row>
    <row r="141" spans="2:65" s="11" customFormat="1" ht="22.8" customHeight="1" x14ac:dyDescent="0.25">
      <c r="B141" s="133"/>
      <c r="D141" s="134" t="s">
        <v>70</v>
      </c>
      <c r="E141" s="143"/>
      <c r="F141" s="143" t="s">
        <v>248</v>
      </c>
      <c r="I141" s="136"/>
      <c r="J141" s="144">
        <f>BK141</f>
        <v>0</v>
      </c>
      <c r="L141" s="133"/>
      <c r="M141" s="138"/>
      <c r="P141" s="139">
        <f>SUM(P142:P145)</f>
        <v>0</v>
      </c>
      <c r="R141" s="139">
        <f>SUM(R142:R145)</f>
        <v>36.455264199999995</v>
      </c>
      <c r="T141" s="140">
        <f>SUM(T142:T145)</f>
        <v>0</v>
      </c>
      <c r="AR141" s="134" t="s">
        <v>79</v>
      </c>
      <c r="AT141" s="141" t="s">
        <v>70</v>
      </c>
      <c r="AU141" s="141" t="s">
        <v>79</v>
      </c>
      <c r="AY141" s="134" t="s">
        <v>172</v>
      </c>
      <c r="BK141" s="142">
        <f>SUM(BK142:BK145)</f>
        <v>0</v>
      </c>
    </row>
    <row r="142" spans="2:65" s="1" customFormat="1" ht="24" customHeight="1" x14ac:dyDescent="0.2">
      <c r="B142" s="145"/>
      <c r="C142" s="146" t="s">
        <v>111</v>
      </c>
      <c r="D142" s="146" t="s">
        <v>174</v>
      </c>
      <c r="E142" s="147"/>
      <c r="F142" s="148" t="s">
        <v>1013</v>
      </c>
      <c r="G142" s="149" t="s">
        <v>176</v>
      </c>
      <c r="H142" s="150">
        <v>12.28</v>
      </c>
      <c r="I142" s="151"/>
      <c r="J142" s="150">
        <f>ROUND(I142*H142,2)</f>
        <v>0</v>
      </c>
      <c r="K142" s="152"/>
      <c r="L142" s="28"/>
      <c r="M142" s="153" t="s">
        <v>1</v>
      </c>
      <c r="N142" s="154" t="s">
        <v>37</v>
      </c>
      <c r="P142" s="155">
        <f>O142*H142</f>
        <v>0</v>
      </c>
      <c r="Q142" s="155">
        <v>2.1286399999999999</v>
      </c>
      <c r="R142" s="155">
        <f>Q142*H142</f>
        <v>26.139699199999995</v>
      </c>
      <c r="S142" s="155">
        <v>0</v>
      </c>
      <c r="T142" s="156">
        <f>S142*H142</f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>IF(N142="základná",J142,0)</f>
        <v>0</v>
      </c>
      <c r="BF142" s="158">
        <f>IF(N142="znížená",J142,0)</f>
        <v>0</v>
      </c>
      <c r="BG142" s="158">
        <f>IF(N142="zákl. prenesená",J142,0)</f>
        <v>0</v>
      </c>
      <c r="BH142" s="158">
        <f>IF(N142="zníž. prenesená",J142,0)</f>
        <v>0</v>
      </c>
      <c r="BI142" s="158">
        <f>IF(N142="nulová",J142,0)</f>
        <v>0</v>
      </c>
      <c r="BJ142" s="13" t="s">
        <v>178</v>
      </c>
      <c r="BK142" s="158">
        <f>ROUND(I142*H142,2)</f>
        <v>0</v>
      </c>
      <c r="BL142" s="13" t="s">
        <v>177</v>
      </c>
      <c r="BM142" s="157" t="s">
        <v>1014</v>
      </c>
    </row>
    <row r="143" spans="2:65" s="1" customFormat="1" ht="24" customHeight="1" x14ac:dyDescent="0.2">
      <c r="B143" s="145"/>
      <c r="C143" s="146" t="s">
        <v>114</v>
      </c>
      <c r="D143" s="146" t="s">
        <v>174</v>
      </c>
      <c r="E143" s="147"/>
      <c r="F143" s="148" t="s">
        <v>1015</v>
      </c>
      <c r="G143" s="149" t="s">
        <v>238</v>
      </c>
      <c r="H143" s="150">
        <v>0.97</v>
      </c>
      <c r="I143" s="151"/>
      <c r="J143" s="150">
        <f>ROUND(I143*H143,2)</f>
        <v>0</v>
      </c>
      <c r="K143" s="152"/>
      <c r="L143" s="28"/>
      <c r="M143" s="153" t="s">
        <v>1</v>
      </c>
      <c r="N143" s="154" t="s">
        <v>37</v>
      </c>
      <c r="P143" s="155">
        <f>O143*H143</f>
        <v>0</v>
      </c>
      <c r="Q143" s="155">
        <v>1.002</v>
      </c>
      <c r="R143" s="155">
        <f>Q143*H143</f>
        <v>0.97194000000000003</v>
      </c>
      <c r="S143" s="155">
        <v>0</v>
      </c>
      <c r="T143" s="156">
        <f>S143*H143</f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3" t="s">
        <v>178</v>
      </c>
      <c r="BK143" s="158">
        <f>ROUND(I143*H143,2)</f>
        <v>0</v>
      </c>
      <c r="BL143" s="13" t="s">
        <v>177</v>
      </c>
      <c r="BM143" s="157" t="s">
        <v>1016</v>
      </c>
    </row>
    <row r="144" spans="2:65" s="1" customFormat="1" ht="24" customHeight="1" x14ac:dyDescent="0.2">
      <c r="B144" s="145"/>
      <c r="C144" s="146" t="s">
        <v>123</v>
      </c>
      <c r="D144" s="146" t="s">
        <v>174</v>
      </c>
      <c r="E144" s="147"/>
      <c r="F144" s="148" t="s">
        <v>1017</v>
      </c>
      <c r="G144" s="149" t="s">
        <v>257</v>
      </c>
      <c r="H144" s="150">
        <v>85</v>
      </c>
      <c r="I144" s="151"/>
      <c r="J144" s="150">
        <f>ROUND(I144*H144,2)</f>
        <v>0</v>
      </c>
      <c r="K144" s="152"/>
      <c r="L144" s="28"/>
      <c r="M144" s="153" t="s">
        <v>1</v>
      </c>
      <c r="N144" s="154" t="s">
        <v>37</v>
      </c>
      <c r="P144" s="155">
        <f>O144*H144</f>
        <v>0</v>
      </c>
      <c r="Q144" s="155">
        <v>8.8730000000000003E-2</v>
      </c>
      <c r="R144" s="155">
        <f>Q144*H144</f>
        <v>7.5420500000000006</v>
      </c>
      <c r="S144" s="155">
        <v>0</v>
      </c>
      <c r="T144" s="156">
        <f>S144*H144</f>
        <v>0</v>
      </c>
      <c r="AR144" s="157" t="s">
        <v>177</v>
      </c>
      <c r="AT144" s="157" t="s">
        <v>174</v>
      </c>
      <c r="AU144" s="157" t="s">
        <v>178</v>
      </c>
      <c r="AY144" s="13" t="s">
        <v>172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3" t="s">
        <v>178</v>
      </c>
      <c r="BK144" s="158">
        <f>ROUND(I144*H144,2)</f>
        <v>0</v>
      </c>
      <c r="BL144" s="13" t="s">
        <v>177</v>
      </c>
      <c r="BM144" s="157" t="s">
        <v>1018</v>
      </c>
    </row>
    <row r="145" spans="2:65" s="1" customFormat="1" ht="24" customHeight="1" x14ac:dyDescent="0.2">
      <c r="B145" s="145"/>
      <c r="C145" s="159" t="s">
        <v>7</v>
      </c>
      <c r="D145" s="159" t="s">
        <v>244</v>
      </c>
      <c r="E145" s="160"/>
      <c r="F145" s="161" t="s">
        <v>1019</v>
      </c>
      <c r="G145" s="162" t="s">
        <v>257</v>
      </c>
      <c r="H145" s="163">
        <v>85</v>
      </c>
      <c r="I145" s="164"/>
      <c r="J145" s="163">
        <f>ROUND(I145*H145,2)</f>
        <v>0</v>
      </c>
      <c r="K145" s="165"/>
      <c r="L145" s="166"/>
      <c r="M145" s="167" t="s">
        <v>1</v>
      </c>
      <c r="N145" s="168" t="s">
        <v>37</v>
      </c>
      <c r="P145" s="155">
        <f>O145*H145</f>
        <v>0</v>
      </c>
      <c r="Q145" s="155">
        <v>2.1194999999999999E-2</v>
      </c>
      <c r="R145" s="155">
        <f>Q145*H145</f>
        <v>1.8015749999999999</v>
      </c>
      <c r="S145" s="155">
        <v>0</v>
      </c>
      <c r="T145" s="156">
        <f>S145*H145</f>
        <v>0</v>
      </c>
      <c r="AR145" s="157" t="s">
        <v>201</v>
      </c>
      <c r="AT145" s="157" t="s">
        <v>244</v>
      </c>
      <c r="AU145" s="157" t="s">
        <v>178</v>
      </c>
      <c r="AY145" s="13" t="s">
        <v>172</v>
      </c>
      <c r="BE145" s="158">
        <f>IF(N145="základná",J145,0)</f>
        <v>0</v>
      </c>
      <c r="BF145" s="158">
        <f>IF(N145="znížená",J145,0)</f>
        <v>0</v>
      </c>
      <c r="BG145" s="158">
        <f>IF(N145="zákl. prenesená",J145,0)</f>
        <v>0</v>
      </c>
      <c r="BH145" s="158">
        <f>IF(N145="zníž. prenesená",J145,0)</f>
        <v>0</v>
      </c>
      <c r="BI145" s="158">
        <f>IF(N145="nulová",J145,0)</f>
        <v>0</v>
      </c>
      <c r="BJ145" s="13" t="s">
        <v>178</v>
      </c>
      <c r="BK145" s="158">
        <f>ROUND(I145*H145,2)</f>
        <v>0</v>
      </c>
      <c r="BL145" s="13" t="s">
        <v>177</v>
      </c>
      <c r="BM145" s="157" t="s">
        <v>1020</v>
      </c>
    </row>
    <row r="146" spans="2:65" s="11" customFormat="1" ht="22.8" customHeight="1" x14ac:dyDescent="0.25">
      <c r="B146" s="133"/>
      <c r="D146" s="134" t="s">
        <v>70</v>
      </c>
      <c r="E146" s="143"/>
      <c r="F146" s="143" t="s">
        <v>386</v>
      </c>
      <c r="I146" s="136"/>
      <c r="J146" s="144">
        <f>BK146</f>
        <v>0</v>
      </c>
      <c r="L146" s="133"/>
      <c r="M146" s="138"/>
      <c r="P146" s="139">
        <f>SUM(P147:P149)</f>
        <v>0</v>
      </c>
      <c r="R146" s="139">
        <f>SUM(R147:R149)</f>
        <v>2.3545749999999996</v>
      </c>
      <c r="T146" s="140">
        <f>SUM(T147:T149)</f>
        <v>0</v>
      </c>
      <c r="AR146" s="134" t="s">
        <v>79</v>
      </c>
      <c r="AT146" s="141" t="s">
        <v>70</v>
      </c>
      <c r="AU146" s="141" t="s">
        <v>79</v>
      </c>
      <c r="AY146" s="134" t="s">
        <v>172</v>
      </c>
      <c r="BK146" s="142">
        <f>SUM(BK147:BK149)</f>
        <v>0</v>
      </c>
    </row>
    <row r="147" spans="2:65" s="1" customFormat="1" ht="24" customHeight="1" x14ac:dyDescent="0.2">
      <c r="B147" s="145"/>
      <c r="C147" s="146" t="s">
        <v>262</v>
      </c>
      <c r="D147" s="146" t="s">
        <v>174</v>
      </c>
      <c r="E147" s="147"/>
      <c r="F147" s="148" t="s">
        <v>1021</v>
      </c>
      <c r="G147" s="149" t="s">
        <v>207</v>
      </c>
      <c r="H147" s="150">
        <v>99.14</v>
      </c>
      <c r="I147" s="151"/>
      <c r="J147" s="150">
        <f>ROUND(I147*H147,2)</f>
        <v>0</v>
      </c>
      <c r="K147" s="152"/>
      <c r="L147" s="28"/>
      <c r="M147" s="153" t="s">
        <v>1</v>
      </c>
      <c r="N147" s="154" t="s">
        <v>37</v>
      </c>
      <c r="P147" s="155">
        <f>O147*H147</f>
        <v>0</v>
      </c>
      <c r="Q147" s="155">
        <v>6.5100000000000002E-3</v>
      </c>
      <c r="R147" s="155">
        <f>Q147*H147</f>
        <v>0.64540140000000001</v>
      </c>
      <c r="S147" s="155">
        <v>0</v>
      </c>
      <c r="T147" s="156">
        <f>S147*H147</f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>IF(N147="základná",J147,0)</f>
        <v>0</v>
      </c>
      <c r="BF147" s="158">
        <f>IF(N147="znížená",J147,0)</f>
        <v>0</v>
      </c>
      <c r="BG147" s="158">
        <f>IF(N147="zákl. prenesená",J147,0)</f>
        <v>0</v>
      </c>
      <c r="BH147" s="158">
        <f>IF(N147="zníž. prenesená",J147,0)</f>
        <v>0</v>
      </c>
      <c r="BI147" s="158">
        <f>IF(N147="nulová",J147,0)</f>
        <v>0</v>
      </c>
      <c r="BJ147" s="13" t="s">
        <v>178</v>
      </c>
      <c r="BK147" s="158">
        <f>ROUND(I147*H147,2)</f>
        <v>0</v>
      </c>
      <c r="BL147" s="13" t="s">
        <v>177</v>
      </c>
      <c r="BM147" s="157" t="s">
        <v>1022</v>
      </c>
    </row>
    <row r="148" spans="2:65" s="1" customFormat="1" ht="24" customHeight="1" x14ac:dyDescent="0.2">
      <c r="B148" s="145"/>
      <c r="C148" s="146" t="s">
        <v>277</v>
      </c>
      <c r="D148" s="146" t="s">
        <v>174</v>
      </c>
      <c r="E148" s="147"/>
      <c r="F148" s="148" t="s">
        <v>1023</v>
      </c>
      <c r="G148" s="149" t="s">
        <v>207</v>
      </c>
      <c r="H148" s="150">
        <v>99.14</v>
      </c>
      <c r="I148" s="151"/>
      <c r="J148" s="150">
        <f>ROUND(I148*H148,2)</f>
        <v>0</v>
      </c>
      <c r="K148" s="152"/>
      <c r="L148" s="28"/>
      <c r="M148" s="153" t="s">
        <v>1</v>
      </c>
      <c r="N148" s="154" t="s">
        <v>37</v>
      </c>
      <c r="P148" s="155">
        <f>O148*H148</f>
        <v>0</v>
      </c>
      <c r="Q148" s="155">
        <v>4.1599999999999996E-3</v>
      </c>
      <c r="R148" s="155">
        <f>Q148*H148</f>
        <v>0.41242239999999997</v>
      </c>
      <c r="S148" s="155">
        <v>0</v>
      </c>
      <c r="T148" s="156">
        <f>S148*H148</f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>IF(N148="základná",J148,0)</f>
        <v>0</v>
      </c>
      <c r="BF148" s="158">
        <f>IF(N148="znížená",J148,0)</f>
        <v>0</v>
      </c>
      <c r="BG148" s="158">
        <f>IF(N148="zákl. prenesená",J148,0)</f>
        <v>0</v>
      </c>
      <c r="BH148" s="158">
        <f>IF(N148="zníž. prenesená",J148,0)</f>
        <v>0</v>
      </c>
      <c r="BI148" s="158">
        <f>IF(N148="nulová",J148,0)</f>
        <v>0</v>
      </c>
      <c r="BJ148" s="13" t="s">
        <v>178</v>
      </c>
      <c r="BK148" s="158">
        <f>ROUND(I148*H148,2)</f>
        <v>0</v>
      </c>
      <c r="BL148" s="13" t="s">
        <v>177</v>
      </c>
      <c r="BM148" s="157" t="s">
        <v>1024</v>
      </c>
    </row>
    <row r="149" spans="2:65" s="1" customFormat="1" ht="24" customHeight="1" x14ac:dyDescent="0.2">
      <c r="B149" s="145"/>
      <c r="C149" s="146" t="s">
        <v>274</v>
      </c>
      <c r="D149" s="146" t="s">
        <v>174</v>
      </c>
      <c r="E149" s="147"/>
      <c r="F149" s="148" t="s">
        <v>1025</v>
      </c>
      <c r="G149" s="149" t="s">
        <v>207</v>
      </c>
      <c r="H149" s="150">
        <v>99.14</v>
      </c>
      <c r="I149" s="151"/>
      <c r="J149" s="150">
        <f>ROUND(I149*H149,2)</f>
        <v>0</v>
      </c>
      <c r="K149" s="152"/>
      <c r="L149" s="28"/>
      <c r="M149" s="153" t="s">
        <v>1</v>
      </c>
      <c r="N149" s="154" t="s">
        <v>37</v>
      </c>
      <c r="P149" s="155">
        <f>O149*H149</f>
        <v>0</v>
      </c>
      <c r="Q149" s="155">
        <v>1.308E-2</v>
      </c>
      <c r="R149" s="155">
        <f>Q149*H149</f>
        <v>1.2967511999999999</v>
      </c>
      <c r="S149" s="155">
        <v>0</v>
      </c>
      <c r="T149" s="156">
        <f>S149*H149</f>
        <v>0</v>
      </c>
      <c r="AR149" s="157" t="s">
        <v>177</v>
      </c>
      <c r="AT149" s="157" t="s">
        <v>174</v>
      </c>
      <c r="AU149" s="157" t="s">
        <v>178</v>
      </c>
      <c r="AY149" s="13" t="s">
        <v>172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3" t="s">
        <v>178</v>
      </c>
      <c r="BK149" s="158">
        <f>ROUND(I149*H149,2)</f>
        <v>0</v>
      </c>
      <c r="BL149" s="13" t="s">
        <v>177</v>
      </c>
      <c r="BM149" s="157" t="s">
        <v>1026</v>
      </c>
    </row>
    <row r="150" spans="2:65" s="11" customFormat="1" ht="22.8" customHeight="1" x14ac:dyDescent="0.25">
      <c r="B150" s="133"/>
      <c r="D150" s="134" t="s">
        <v>70</v>
      </c>
      <c r="E150" s="143"/>
      <c r="F150" s="143" t="s">
        <v>454</v>
      </c>
      <c r="I150" s="136"/>
      <c r="J150" s="144">
        <f>BK150</f>
        <v>0</v>
      </c>
      <c r="L150" s="133"/>
      <c r="M150" s="138"/>
      <c r="P150" s="139">
        <f>SUM(P151:P152)</f>
        <v>0</v>
      </c>
      <c r="R150" s="139">
        <f>SUM(R151:R152)</f>
        <v>8.1874064000000004</v>
      </c>
      <c r="T150" s="140">
        <f>SUM(T151:T152)</f>
        <v>0</v>
      </c>
      <c r="AR150" s="134" t="s">
        <v>79</v>
      </c>
      <c r="AT150" s="141" t="s">
        <v>70</v>
      </c>
      <c r="AU150" s="141" t="s">
        <v>79</v>
      </c>
      <c r="AY150" s="134" t="s">
        <v>172</v>
      </c>
      <c r="BK150" s="142">
        <f>SUM(BK151:BK152)</f>
        <v>0</v>
      </c>
    </row>
    <row r="151" spans="2:65" s="1" customFormat="1" ht="24" customHeight="1" x14ac:dyDescent="0.2">
      <c r="B151" s="145"/>
      <c r="C151" s="146" t="s">
        <v>117</v>
      </c>
      <c r="D151" s="146" t="s">
        <v>174</v>
      </c>
      <c r="E151" s="147"/>
      <c r="F151" s="148" t="s">
        <v>1027</v>
      </c>
      <c r="G151" s="149" t="s">
        <v>395</v>
      </c>
      <c r="H151" s="150">
        <v>28.08</v>
      </c>
      <c r="I151" s="151"/>
      <c r="J151" s="150">
        <f>ROUND(I151*H151,2)</f>
        <v>0</v>
      </c>
      <c r="K151" s="152"/>
      <c r="L151" s="28"/>
      <c r="M151" s="153" t="s">
        <v>1</v>
      </c>
      <c r="N151" s="154" t="s">
        <v>37</v>
      </c>
      <c r="P151" s="155">
        <f>O151*H151</f>
        <v>0</v>
      </c>
      <c r="Q151" s="155">
        <v>8.9580000000000007E-2</v>
      </c>
      <c r="R151" s="155">
        <f>Q151*H151</f>
        <v>2.5154063999999998</v>
      </c>
      <c r="S151" s="155">
        <v>0</v>
      </c>
      <c r="T151" s="156">
        <f>S151*H151</f>
        <v>0</v>
      </c>
      <c r="AR151" s="157" t="s">
        <v>177</v>
      </c>
      <c r="AT151" s="157" t="s">
        <v>174</v>
      </c>
      <c r="AU151" s="157" t="s">
        <v>178</v>
      </c>
      <c r="AY151" s="13" t="s">
        <v>172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3" t="s">
        <v>178</v>
      </c>
      <c r="BK151" s="158">
        <f>ROUND(I151*H151,2)</f>
        <v>0</v>
      </c>
      <c r="BL151" s="13" t="s">
        <v>177</v>
      </c>
      <c r="BM151" s="157" t="s">
        <v>1028</v>
      </c>
    </row>
    <row r="152" spans="2:65" s="1" customFormat="1" ht="16.5" customHeight="1" x14ac:dyDescent="0.2">
      <c r="B152" s="145"/>
      <c r="C152" s="159" t="s">
        <v>120</v>
      </c>
      <c r="D152" s="159" t="s">
        <v>244</v>
      </c>
      <c r="E152" s="160"/>
      <c r="F152" s="161" t="s">
        <v>1029</v>
      </c>
      <c r="G152" s="162" t="s">
        <v>395</v>
      </c>
      <c r="H152" s="163">
        <v>28.36</v>
      </c>
      <c r="I152" s="164"/>
      <c r="J152" s="163">
        <f>ROUND(I152*H152,2)</f>
        <v>0</v>
      </c>
      <c r="K152" s="165"/>
      <c r="L152" s="166"/>
      <c r="M152" s="167" t="s">
        <v>1</v>
      </c>
      <c r="N152" s="168" t="s">
        <v>37</v>
      </c>
      <c r="P152" s="155">
        <f>O152*H152</f>
        <v>0</v>
      </c>
      <c r="Q152" s="155">
        <v>0.2</v>
      </c>
      <c r="R152" s="155">
        <f>Q152*H152</f>
        <v>5.6720000000000006</v>
      </c>
      <c r="S152" s="155">
        <v>0</v>
      </c>
      <c r="T152" s="156">
        <f>S152*H152</f>
        <v>0</v>
      </c>
      <c r="AR152" s="157" t="s">
        <v>201</v>
      </c>
      <c r="AT152" s="157" t="s">
        <v>244</v>
      </c>
      <c r="AU152" s="157" t="s">
        <v>178</v>
      </c>
      <c r="AY152" s="13" t="s">
        <v>172</v>
      </c>
      <c r="BE152" s="158">
        <f>IF(N152="základná",J152,0)</f>
        <v>0</v>
      </c>
      <c r="BF152" s="158">
        <f>IF(N152="znížená",J152,0)</f>
        <v>0</v>
      </c>
      <c r="BG152" s="158">
        <f>IF(N152="zákl. prenesená",J152,0)</f>
        <v>0</v>
      </c>
      <c r="BH152" s="158">
        <f>IF(N152="zníž. prenesená",J152,0)</f>
        <v>0</v>
      </c>
      <c r="BI152" s="158">
        <f>IF(N152="nulová",J152,0)</f>
        <v>0</v>
      </c>
      <c r="BJ152" s="13" t="s">
        <v>178</v>
      </c>
      <c r="BK152" s="158">
        <f>ROUND(I152*H152,2)</f>
        <v>0</v>
      </c>
      <c r="BL152" s="13" t="s">
        <v>177</v>
      </c>
      <c r="BM152" s="157" t="s">
        <v>1030</v>
      </c>
    </row>
    <row r="153" spans="2:65" s="11" customFormat="1" ht="22.8" customHeight="1" x14ac:dyDescent="0.25">
      <c r="B153" s="133"/>
      <c r="D153" s="134" t="s">
        <v>70</v>
      </c>
      <c r="E153" s="143"/>
      <c r="F153" s="143" t="s">
        <v>468</v>
      </c>
      <c r="I153" s="136"/>
      <c r="J153" s="144">
        <f>BK153</f>
        <v>0</v>
      </c>
      <c r="L153" s="133"/>
      <c r="M153" s="138"/>
      <c r="P153" s="139">
        <f>P154</f>
        <v>0</v>
      </c>
      <c r="R153" s="139">
        <f>R154</f>
        <v>0</v>
      </c>
      <c r="T153" s="140">
        <f>T154</f>
        <v>0</v>
      </c>
      <c r="AR153" s="134" t="s">
        <v>79</v>
      </c>
      <c r="AT153" s="141" t="s">
        <v>70</v>
      </c>
      <c r="AU153" s="141" t="s">
        <v>79</v>
      </c>
      <c r="AY153" s="134" t="s">
        <v>172</v>
      </c>
      <c r="BK153" s="142">
        <f>BK154</f>
        <v>0</v>
      </c>
    </row>
    <row r="154" spans="2:65" s="1" customFormat="1" ht="24" customHeight="1" x14ac:dyDescent="0.2">
      <c r="B154" s="145"/>
      <c r="C154" s="146" t="s">
        <v>268</v>
      </c>
      <c r="D154" s="146" t="s">
        <v>174</v>
      </c>
      <c r="E154" s="147"/>
      <c r="F154" s="148" t="s">
        <v>1031</v>
      </c>
      <c r="G154" s="149" t="s">
        <v>238</v>
      </c>
      <c r="H154" s="150">
        <v>101.83</v>
      </c>
      <c r="I154" s="151"/>
      <c r="J154" s="150">
        <f>ROUND(I154*H154,2)</f>
        <v>0</v>
      </c>
      <c r="K154" s="152"/>
      <c r="L154" s="28"/>
      <c r="M154" s="153" t="s">
        <v>1</v>
      </c>
      <c r="N154" s="154" t="s">
        <v>37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AR154" s="157" t="s">
        <v>177</v>
      </c>
      <c r="AT154" s="157" t="s">
        <v>174</v>
      </c>
      <c r="AU154" s="157" t="s">
        <v>178</v>
      </c>
      <c r="AY154" s="13" t="s">
        <v>172</v>
      </c>
      <c r="BE154" s="158">
        <f>IF(N154="základná",J154,0)</f>
        <v>0</v>
      </c>
      <c r="BF154" s="158">
        <f>IF(N154="znížená",J154,0)</f>
        <v>0</v>
      </c>
      <c r="BG154" s="158">
        <f>IF(N154="zákl. prenesená",J154,0)</f>
        <v>0</v>
      </c>
      <c r="BH154" s="158">
        <f>IF(N154="zníž. prenesená",J154,0)</f>
        <v>0</v>
      </c>
      <c r="BI154" s="158">
        <f>IF(N154="nulová",J154,0)</f>
        <v>0</v>
      </c>
      <c r="BJ154" s="13" t="s">
        <v>178</v>
      </c>
      <c r="BK154" s="158">
        <f>ROUND(I154*H154,2)</f>
        <v>0</v>
      </c>
      <c r="BL154" s="13" t="s">
        <v>177</v>
      </c>
      <c r="BM154" s="157" t="s">
        <v>1032</v>
      </c>
    </row>
    <row r="155" spans="2:65" s="11" customFormat="1" ht="25.95" customHeight="1" x14ac:dyDescent="0.25">
      <c r="B155" s="133"/>
      <c r="D155" s="134" t="s">
        <v>70</v>
      </c>
      <c r="E155" s="135"/>
      <c r="F155" s="135" t="s">
        <v>472</v>
      </c>
      <c r="I155" s="136"/>
      <c r="J155" s="137">
        <f>BK155</f>
        <v>0</v>
      </c>
      <c r="L155" s="133"/>
      <c r="M155" s="138"/>
      <c r="P155" s="139">
        <f>P156+P161+P165</f>
        <v>0</v>
      </c>
      <c r="R155" s="139">
        <f>R156+R161+R165</f>
        <v>8.435640900000001</v>
      </c>
      <c r="T155" s="140">
        <f>T156+T161+T165</f>
        <v>0</v>
      </c>
      <c r="AR155" s="134" t="s">
        <v>178</v>
      </c>
      <c r="AT155" s="141" t="s">
        <v>70</v>
      </c>
      <c r="AU155" s="141" t="s">
        <v>71</v>
      </c>
      <c r="AY155" s="134" t="s">
        <v>172</v>
      </c>
      <c r="BK155" s="142">
        <f>BK156+BK161+BK165</f>
        <v>0</v>
      </c>
    </row>
    <row r="156" spans="2:65" s="11" customFormat="1" ht="22.8" customHeight="1" x14ac:dyDescent="0.25">
      <c r="B156" s="133"/>
      <c r="D156" s="134" t="s">
        <v>70</v>
      </c>
      <c r="E156" s="143"/>
      <c r="F156" s="143" t="s">
        <v>595</v>
      </c>
      <c r="I156" s="136"/>
      <c r="J156" s="144">
        <f>BK156</f>
        <v>0</v>
      </c>
      <c r="L156" s="133"/>
      <c r="M156" s="138"/>
      <c r="P156" s="139">
        <f>SUM(P157:P160)</f>
        <v>0</v>
      </c>
      <c r="R156" s="139">
        <f>SUM(R157:R160)</f>
        <v>8.1441965000000014</v>
      </c>
      <c r="T156" s="140">
        <f>SUM(T157:T160)</f>
        <v>0</v>
      </c>
      <c r="AR156" s="134" t="s">
        <v>178</v>
      </c>
      <c r="AT156" s="141" t="s">
        <v>70</v>
      </c>
      <c r="AU156" s="141" t="s">
        <v>79</v>
      </c>
      <c r="AY156" s="134" t="s">
        <v>172</v>
      </c>
      <c r="BK156" s="142">
        <f>SUM(BK157:BK160)</f>
        <v>0</v>
      </c>
    </row>
    <row r="157" spans="2:65" s="1" customFormat="1" ht="24" customHeight="1" x14ac:dyDescent="0.2">
      <c r="B157" s="145"/>
      <c r="C157" s="146" t="s">
        <v>307</v>
      </c>
      <c r="D157" s="146" t="s">
        <v>174</v>
      </c>
      <c r="E157" s="147"/>
      <c r="F157" s="148" t="s">
        <v>1033</v>
      </c>
      <c r="G157" s="149" t="s">
        <v>207</v>
      </c>
      <c r="H157" s="150">
        <v>338.32</v>
      </c>
      <c r="I157" s="151"/>
      <c r="J157" s="150">
        <f>ROUND(I157*H157,2)</f>
        <v>0</v>
      </c>
      <c r="K157" s="152"/>
      <c r="L157" s="28"/>
      <c r="M157" s="153" t="s">
        <v>1</v>
      </c>
      <c r="N157" s="154" t="s">
        <v>37</v>
      </c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AR157" s="157" t="s">
        <v>123</v>
      </c>
      <c r="AT157" s="157" t="s">
        <v>174</v>
      </c>
      <c r="AU157" s="157" t="s">
        <v>178</v>
      </c>
      <c r="AY157" s="13" t="s">
        <v>172</v>
      </c>
      <c r="BE157" s="158">
        <f>IF(N157="základná",J157,0)</f>
        <v>0</v>
      </c>
      <c r="BF157" s="158">
        <f>IF(N157="znížená",J157,0)</f>
        <v>0</v>
      </c>
      <c r="BG157" s="158">
        <f>IF(N157="zákl. prenesená",J157,0)</f>
        <v>0</v>
      </c>
      <c r="BH157" s="158">
        <f>IF(N157="zníž. prenesená",J157,0)</f>
        <v>0</v>
      </c>
      <c r="BI157" s="158">
        <f>IF(N157="nulová",J157,0)</f>
        <v>0</v>
      </c>
      <c r="BJ157" s="13" t="s">
        <v>178</v>
      </c>
      <c r="BK157" s="158">
        <f>ROUND(I157*H157,2)</f>
        <v>0</v>
      </c>
      <c r="BL157" s="13" t="s">
        <v>123</v>
      </c>
      <c r="BM157" s="157" t="s">
        <v>1034</v>
      </c>
    </row>
    <row r="158" spans="2:65" s="1" customFormat="1" ht="24" customHeight="1" x14ac:dyDescent="0.2">
      <c r="B158" s="145"/>
      <c r="C158" s="146" t="s">
        <v>249</v>
      </c>
      <c r="D158" s="146" t="s">
        <v>174</v>
      </c>
      <c r="E158" s="147"/>
      <c r="F158" s="148" t="s">
        <v>1035</v>
      </c>
      <c r="G158" s="149" t="s">
        <v>395</v>
      </c>
      <c r="H158" s="150">
        <v>386.65</v>
      </c>
      <c r="I158" s="151"/>
      <c r="J158" s="150">
        <f>ROUND(I158*H158,2)</f>
        <v>0</v>
      </c>
      <c r="K158" s="152"/>
      <c r="L158" s="28"/>
      <c r="M158" s="153" t="s">
        <v>1</v>
      </c>
      <c r="N158" s="154" t="s">
        <v>37</v>
      </c>
      <c r="P158" s="155">
        <f>O158*H158</f>
        <v>0</v>
      </c>
      <c r="Q158" s="155">
        <v>2.1000000000000001E-4</v>
      </c>
      <c r="R158" s="155">
        <f>Q158*H158</f>
        <v>8.1196500000000005E-2</v>
      </c>
      <c r="S158" s="155">
        <v>0</v>
      </c>
      <c r="T158" s="156">
        <f>S158*H158</f>
        <v>0</v>
      </c>
      <c r="AR158" s="157" t="s">
        <v>123</v>
      </c>
      <c r="AT158" s="157" t="s">
        <v>174</v>
      </c>
      <c r="AU158" s="157" t="s">
        <v>178</v>
      </c>
      <c r="AY158" s="13" t="s">
        <v>172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3" t="s">
        <v>178</v>
      </c>
      <c r="BK158" s="158">
        <f>ROUND(I158*H158,2)</f>
        <v>0</v>
      </c>
      <c r="BL158" s="13" t="s">
        <v>123</v>
      </c>
      <c r="BM158" s="157" t="s">
        <v>1036</v>
      </c>
    </row>
    <row r="159" spans="2:65" s="1" customFormat="1" ht="16.5" customHeight="1" x14ac:dyDescent="0.2">
      <c r="B159" s="145"/>
      <c r="C159" s="159" t="s">
        <v>304</v>
      </c>
      <c r="D159" s="159" t="s">
        <v>244</v>
      </c>
      <c r="E159" s="160"/>
      <c r="F159" s="161" t="s">
        <v>1037</v>
      </c>
      <c r="G159" s="162" t="s">
        <v>176</v>
      </c>
      <c r="H159" s="163">
        <v>14.66</v>
      </c>
      <c r="I159" s="164"/>
      <c r="J159" s="163">
        <f>ROUND(I159*H159,2)</f>
        <v>0</v>
      </c>
      <c r="K159" s="165"/>
      <c r="L159" s="166"/>
      <c r="M159" s="167" t="s">
        <v>1</v>
      </c>
      <c r="N159" s="168" t="s">
        <v>37</v>
      </c>
      <c r="P159" s="155">
        <f>O159*H159</f>
        <v>0</v>
      </c>
      <c r="Q159" s="155">
        <v>0.55000000000000004</v>
      </c>
      <c r="R159" s="155">
        <f>Q159*H159</f>
        <v>8.0630000000000006</v>
      </c>
      <c r="S159" s="155">
        <v>0</v>
      </c>
      <c r="T159" s="156">
        <f>S159*H159</f>
        <v>0</v>
      </c>
      <c r="AR159" s="157" t="s">
        <v>265</v>
      </c>
      <c r="AT159" s="157" t="s">
        <v>244</v>
      </c>
      <c r="AU159" s="157" t="s">
        <v>178</v>
      </c>
      <c r="AY159" s="13" t="s">
        <v>172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3" t="s">
        <v>178</v>
      </c>
      <c r="BK159" s="158">
        <f>ROUND(I159*H159,2)</f>
        <v>0</v>
      </c>
      <c r="BL159" s="13" t="s">
        <v>123</v>
      </c>
      <c r="BM159" s="157" t="s">
        <v>1038</v>
      </c>
    </row>
    <row r="160" spans="2:65" s="1" customFormat="1" ht="24" customHeight="1" x14ac:dyDescent="0.2">
      <c r="B160" s="145"/>
      <c r="C160" s="146" t="s">
        <v>271</v>
      </c>
      <c r="D160" s="146" t="s">
        <v>174</v>
      </c>
      <c r="E160" s="147"/>
      <c r="F160" s="148" t="s">
        <v>624</v>
      </c>
      <c r="G160" s="149" t="s">
        <v>238</v>
      </c>
      <c r="H160" s="150">
        <v>8.14</v>
      </c>
      <c r="I160" s="151"/>
      <c r="J160" s="150">
        <f>ROUND(I160*H160,2)</f>
        <v>0</v>
      </c>
      <c r="K160" s="152"/>
      <c r="L160" s="28"/>
      <c r="M160" s="153" t="s">
        <v>1</v>
      </c>
      <c r="N160" s="154" t="s">
        <v>37</v>
      </c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AR160" s="157" t="s">
        <v>123</v>
      </c>
      <c r="AT160" s="157" t="s">
        <v>174</v>
      </c>
      <c r="AU160" s="157" t="s">
        <v>178</v>
      </c>
      <c r="AY160" s="13" t="s">
        <v>172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3" t="s">
        <v>178</v>
      </c>
      <c r="BK160" s="158">
        <f>ROUND(I160*H160,2)</f>
        <v>0</v>
      </c>
      <c r="BL160" s="13" t="s">
        <v>123</v>
      </c>
      <c r="BM160" s="157" t="s">
        <v>1039</v>
      </c>
    </row>
    <row r="161" spans="2:65" s="11" customFormat="1" ht="22.8" customHeight="1" x14ac:dyDescent="0.25">
      <c r="B161" s="133"/>
      <c r="D161" s="134" t="s">
        <v>70</v>
      </c>
      <c r="E161" s="143"/>
      <c r="F161" s="143" t="s">
        <v>774</v>
      </c>
      <c r="I161" s="136"/>
      <c r="J161" s="144">
        <f>BK161</f>
        <v>0</v>
      </c>
      <c r="L161" s="133"/>
      <c r="M161" s="138"/>
      <c r="P161" s="139">
        <f>SUM(P162:P164)</f>
        <v>0</v>
      </c>
      <c r="R161" s="139">
        <f>SUM(R162:R164)</f>
        <v>8.5100000000000002E-3</v>
      </c>
      <c r="T161" s="140">
        <f>SUM(T162:T164)</f>
        <v>0</v>
      </c>
      <c r="AR161" s="134" t="s">
        <v>178</v>
      </c>
      <c r="AT161" s="141" t="s">
        <v>70</v>
      </c>
      <c r="AU161" s="141" t="s">
        <v>79</v>
      </c>
      <c r="AY161" s="134" t="s">
        <v>172</v>
      </c>
      <c r="BK161" s="142">
        <f>SUM(BK162:BK164)</f>
        <v>0</v>
      </c>
    </row>
    <row r="162" spans="2:65" s="1" customFormat="1" ht="24" customHeight="1" x14ac:dyDescent="0.2">
      <c r="B162" s="145"/>
      <c r="C162" s="146" t="s">
        <v>495</v>
      </c>
      <c r="D162" s="146" t="s">
        <v>174</v>
      </c>
      <c r="E162" s="147"/>
      <c r="F162" s="148" t="s">
        <v>1040</v>
      </c>
      <c r="G162" s="149" t="s">
        <v>257</v>
      </c>
      <c r="H162" s="150">
        <v>3</v>
      </c>
      <c r="I162" s="151"/>
      <c r="J162" s="150">
        <f>ROUND(I162*H162,2)</f>
        <v>0</v>
      </c>
      <c r="K162" s="152"/>
      <c r="L162" s="28"/>
      <c r="M162" s="153" t="s">
        <v>1</v>
      </c>
      <c r="N162" s="154" t="s">
        <v>37</v>
      </c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AR162" s="157" t="s">
        <v>123</v>
      </c>
      <c r="AT162" s="157" t="s">
        <v>174</v>
      </c>
      <c r="AU162" s="157" t="s">
        <v>178</v>
      </c>
      <c r="AY162" s="13" t="s">
        <v>172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3" t="s">
        <v>178</v>
      </c>
      <c r="BK162" s="158">
        <f>ROUND(I162*H162,2)</f>
        <v>0</v>
      </c>
      <c r="BL162" s="13" t="s">
        <v>123</v>
      </c>
      <c r="BM162" s="157" t="s">
        <v>1041</v>
      </c>
    </row>
    <row r="163" spans="2:65" s="1" customFormat="1" ht="16.5" customHeight="1" x14ac:dyDescent="0.2">
      <c r="B163" s="145"/>
      <c r="C163" s="159" t="s">
        <v>946</v>
      </c>
      <c r="D163" s="159" t="s">
        <v>244</v>
      </c>
      <c r="E163" s="160"/>
      <c r="F163" s="161" t="s">
        <v>1042</v>
      </c>
      <c r="G163" s="162" t="s">
        <v>257</v>
      </c>
      <c r="H163" s="163">
        <v>1</v>
      </c>
      <c r="I163" s="164"/>
      <c r="J163" s="163">
        <f>ROUND(I163*H163,2)</f>
        <v>0</v>
      </c>
      <c r="K163" s="165"/>
      <c r="L163" s="166"/>
      <c r="M163" s="167" t="s">
        <v>1</v>
      </c>
      <c r="N163" s="168" t="s">
        <v>37</v>
      </c>
      <c r="P163" s="155">
        <f>O163*H163</f>
        <v>0</v>
      </c>
      <c r="Q163" s="155">
        <v>4.1599999999999996E-3</v>
      </c>
      <c r="R163" s="155">
        <f>Q163*H163</f>
        <v>4.1599999999999996E-3</v>
      </c>
      <c r="S163" s="155">
        <v>0</v>
      </c>
      <c r="T163" s="156">
        <f>S163*H163</f>
        <v>0</v>
      </c>
      <c r="AR163" s="157" t="s">
        <v>265</v>
      </c>
      <c r="AT163" s="157" t="s">
        <v>244</v>
      </c>
      <c r="AU163" s="157" t="s">
        <v>178</v>
      </c>
      <c r="AY163" s="13" t="s">
        <v>172</v>
      </c>
      <c r="BE163" s="158">
        <f>IF(N163="základná",J163,0)</f>
        <v>0</v>
      </c>
      <c r="BF163" s="158">
        <f>IF(N163="znížená",J163,0)</f>
        <v>0</v>
      </c>
      <c r="BG163" s="158">
        <f>IF(N163="zákl. prenesená",J163,0)</f>
        <v>0</v>
      </c>
      <c r="BH163" s="158">
        <f>IF(N163="zníž. prenesená",J163,0)</f>
        <v>0</v>
      </c>
      <c r="BI163" s="158">
        <f>IF(N163="nulová",J163,0)</f>
        <v>0</v>
      </c>
      <c r="BJ163" s="13" t="s">
        <v>178</v>
      </c>
      <c r="BK163" s="158">
        <f>ROUND(I163*H163,2)</f>
        <v>0</v>
      </c>
      <c r="BL163" s="13" t="s">
        <v>123</v>
      </c>
      <c r="BM163" s="157" t="s">
        <v>1043</v>
      </c>
    </row>
    <row r="164" spans="2:65" s="1" customFormat="1" ht="16.5" customHeight="1" x14ac:dyDescent="0.2">
      <c r="B164" s="145"/>
      <c r="C164" s="159" t="s">
        <v>226</v>
      </c>
      <c r="D164" s="159" t="s">
        <v>244</v>
      </c>
      <c r="E164" s="160"/>
      <c r="F164" s="161" t="s">
        <v>1044</v>
      </c>
      <c r="G164" s="162" t="s">
        <v>257</v>
      </c>
      <c r="H164" s="163">
        <v>1</v>
      </c>
      <c r="I164" s="164"/>
      <c r="J164" s="163">
        <f>ROUND(I164*H164,2)</f>
        <v>0</v>
      </c>
      <c r="K164" s="165"/>
      <c r="L164" s="166"/>
      <c r="M164" s="167" t="s">
        <v>1</v>
      </c>
      <c r="N164" s="168" t="s">
        <v>37</v>
      </c>
      <c r="P164" s="155">
        <f>O164*H164</f>
        <v>0</v>
      </c>
      <c r="Q164" s="155">
        <v>4.3499999999999997E-3</v>
      </c>
      <c r="R164" s="155">
        <f>Q164*H164</f>
        <v>4.3499999999999997E-3</v>
      </c>
      <c r="S164" s="155">
        <v>0</v>
      </c>
      <c r="T164" s="156">
        <f>S164*H164</f>
        <v>0</v>
      </c>
      <c r="AR164" s="157" t="s">
        <v>265</v>
      </c>
      <c r="AT164" s="157" t="s">
        <v>244</v>
      </c>
      <c r="AU164" s="157" t="s">
        <v>178</v>
      </c>
      <c r="AY164" s="13" t="s">
        <v>172</v>
      </c>
      <c r="BE164" s="158">
        <f>IF(N164="základná",J164,0)</f>
        <v>0</v>
      </c>
      <c r="BF164" s="158">
        <f>IF(N164="znížená",J164,0)</f>
        <v>0</v>
      </c>
      <c r="BG164" s="158">
        <f>IF(N164="zákl. prenesená",J164,0)</f>
        <v>0</v>
      </c>
      <c r="BH164" s="158">
        <f>IF(N164="zníž. prenesená",J164,0)</f>
        <v>0</v>
      </c>
      <c r="BI164" s="158">
        <f>IF(N164="nulová",J164,0)</f>
        <v>0</v>
      </c>
      <c r="BJ164" s="13" t="s">
        <v>178</v>
      </c>
      <c r="BK164" s="158">
        <f>ROUND(I164*H164,2)</f>
        <v>0</v>
      </c>
      <c r="BL164" s="13" t="s">
        <v>123</v>
      </c>
      <c r="BM164" s="157" t="s">
        <v>1045</v>
      </c>
    </row>
    <row r="165" spans="2:65" s="11" customFormat="1" ht="22.8" customHeight="1" x14ac:dyDescent="0.25">
      <c r="B165" s="133"/>
      <c r="D165" s="134" t="s">
        <v>70</v>
      </c>
      <c r="E165" s="143"/>
      <c r="F165" s="143" t="s">
        <v>853</v>
      </c>
      <c r="I165" s="136"/>
      <c r="J165" s="144">
        <f>BK165</f>
        <v>0</v>
      </c>
      <c r="L165" s="133"/>
      <c r="M165" s="138"/>
      <c r="P165" s="139">
        <f>P166</f>
        <v>0</v>
      </c>
      <c r="R165" s="139">
        <f>R166</f>
        <v>0.28293440000000003</v>
      </c>
      <c r="T165" s="140">
        <f>T166</f>
        <v>0</v>
      </c>
      <c r="AR165" s="134" t="s">
        <v>178</v>
      </c>
      <c r="AT165" s="141" t="s">
        <v>70</v>
      </c>
      <c r="AU165" s="141" t="s">
        <v>79</v>
      </c>
      <c r="AY165" s="134" t="s">
        <v>172</v>
      </c>
      <c r="BK165" s="142">
        <f>BK166</f>
        <v>0</v>
      </c>
    </row>
    <row r="166" spans="2:65" s="1" customFormat="1" ht="24" customHeight="1" x14ac:dyDescent="0.2">
      <c r="B166" s="145"/>
      <c r="C166" s="146" t="s">
        <v>265</v>
      </c>
      <c r="D166" s="146" t="s">
        <v>174</v>
      </c>
      <c r="E166" s="147"/>
      <c r="F166" s="148" t="s">
        <v>1046</v>
      </c>
      <c r="G166" s="149" t="s">
        <v>207</v>
      </c>
      <c r="H166" s="150">
        <v>884.17</v>
      </c>
      <c r="I166" s="151"/>
      <c r="J166" s="150">
        <f>ROUND(I166*H166,2)</f>
        <v>0</v>
      </c>
      <c r="K166" s="152"/>
      <c r="L166" s="28"/>
      <c r="M166" s="169" t="s">
        <v>1</v>
      </c>
      <c r="N166" s="170" t="s">
        <v>37</v>
      </c>
      <c r="O166" s="171"/>
      <c r="P166" s="172">
        <f>O166*H166</f>
        <v>0</v>
      </c>
      <c r="Q166" s="172">
        <v>3.2000000000000003E-4</v>
      </c>
      <c r="R166" s="172">
        <f>Q166*H166</f>
        <v>0.28293440000000003</v>
      </c>
      <c r="S166" s="172">
        <v>0</v>
      </c>
      <c r="T166" s="173">
        <f>S166*H166</f>
        <v>0</v>
      </c>
      <c r="AR166" s="157" t="s">
        <v>123</v>
      </c>
      <c r="AT166" s="157" t="s">
        <v>174</v>
      </c>
      <c r="AU166" s="157" t="s">
        <v>178</v>
      </c>
      <c r="AY166" s="13" t="s">
        <v>172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3" t="s">
        <v>178</v>
      </c>
      <c r="BK166" s="158">
        <f>ROUND(I166*H166,2)</f>
        <v>0</v>
      </c>
      <c r="BL166" s="13" t="s">
        <v>123</v>
      </c>
      <c r="BM166" s="157" t="s">
        <v>1047</v>
      </c>
    </row>
    <row r="167" spans="2:65" s="1" customFormat="1" ht="6.9" customHeight="1" x14ac:dyDescent="0.2">
      <c r="B167" s="40"/>
      <c r="C167" s="41"/>
      <c r="D167" s="41"/>
      <c r="E167" s="41"/>
      <c r="F167" s="41"/>
      <c r="G167" s="41"/>
      <c r="H167" s="41"/>
      <c r="I167" s="107"/>
      <c r="J167" s="41"/>
      <c r="K167" s="41"/>
      <c r="L167" s="28"/>
    </row>
  </sheetData>
  <autoFilter ref="C126:K166" xr:uid="{00000000-0009-0000-0000-000005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2"/>
  <sheetViews>
    <sheetView showGridLines="0" workbookViewId="0">
      <selection activeCell="X11" sqref="X1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1048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ROUND((SUM(BE121:BE141)),  2)</f>
        <v>0</v>
      </c>
      <c r="I33" s="95">
        <v>0.2</v>
      </c>
      <c r="J33" s="94">
        <f>ROUND(((SUM(BE121:BE141))*I33),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ROUND((SUM(BF121:BF141)),  2)</f>
        <v>0</v>
      </c>
      <c r="I34" s="95">
        <v>0.2</v>
      </c>
      <c r="J34" s="94">
        <f>ROUND(((SUM(BF121:BF141))*I34),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ROUND((SUM(BG121:BG141)),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ROUND((SUM(BH121:BH141)),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ROUND((SUM(BI121:BI141)),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06 - Prípojka splaškovej kanalizácie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1049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8" customFormat="1" ht="24.9" customHeight="1" x14ac:dyDescent="0.2">
      <c r="B98" s="113"/>
      <c r="D98" s="114" t="s">
        <v>134</v>
      </c>
      <c r="E98" s="115"/>
      <c r="F98" s="115"/>
      <c r="G98" s="115"/>
      <c r="H98" s="115"/>
      <c r="I98" s="116"/>
      <c r="J98" s="117">
        <f>J125</f>
        <v>0</v>
      </c>
      <c r="L98" s="113"/>
    </row>
    <row r="99" spans="2:12" s="9" customFormat="1" ht="19.95" customHeight="1" x14ac:dyDescent="0.2">
      <c r="B99" s="118"/>
      <c r="D99" s="119" t="s">
        <v>135</v>
      </c>
      <c r="E99" s="120"/>
      <c r="F99" s="120"/>
      <c r="G99" s="120"/>
      <c r="H99" s="120"/>
      <c r="I99" s="121"/>
      <c r="J99" s="122">
        <f>J126</f>
        <v>0</v>
      </c>
      <c r="L99" s="118"/>
    </row>
    <row r="100" spans="2:12" s="9" customFormat="1" ht="19.95" customHeight="1" x14ac:dyDescent="0.2">
      <c r="B100" s="118"/>
      <c r="D100" s="119" t="s">
        <v>138</v>
      </c>
      <c r="E100" s="120"/>
      <c r="F100" s="120"/>
      <c r="G100" s="120"/>
      <c r="H100" s="120"/>
      <c r="I100" s="121"/>
      <c r="J100" s="122">
        <f>J134</f>
        <v>0</v>
      </c>
      <c r="L100" s="118"/>
    </row>
    <row r="101" spans="2:12" s="9" customFormat="1" ht="19.95" customHeight="1" x14ac:dyDescent="0.2">
      <c r="B101" s="118"/>
      <c r="D101" s="119" t="s">
        <v>1050</v>
      </c>
      <c r="E101" s="120"/>
      <c r="F101" s="120"/>
      <c r="G101" s="120"/>
      <c r="H101" s="120"/>
      <c r="I101" s="121"/>
      <c r="J101" s="122">
        <f>J136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SO 06 - Prípojka splaškovej kanalizácie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P122+P125</f>
        <v>0</v>
      </c>
      <c r="Q121" s="49"/>
      <c r="R121" s="130">
        <f>R122+R125</f>
        <v>15.783924600000001</v>
      </c>
      <c r="S121" s="49"/>
      <c r="T121" s="131">
        <f>T122+T125</f>
        <v>0</v>
      </c>
      <c r="AT121" s="13" t="s">
        <v>70</v>
      </c>
      <c r="AU121" s="13" t="s">
        <v>133</v>
      </c>
      <c r="BK121" s="132">
        <f>BK122+BK125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1051</v>
      </c>
      <c r="I122" s="136"/>
      <c r="J122" s="137">
        <f>BK122</f>
        <v>0</v>
      </c>
      <c r="L122" s="133"/>
      <c r="M122" s="138"/>
      <c r="P122" s="139">
        <f>SUM(P123:P124)</f>
        <v>0</v>
      </c>
      <c r="R122" s="139">
        <f>SUM(R123:R124)</f>
        <v>0</v>
      </c>
      <c r="T122" s="140">
        <f>SUM(T123:T124)</f>
        <v>0</v>
      </c>
      <c r="AR122" s="134" t="s">
        <v>79</v>
      </c>
      <c r="AT122" s="141" t="s">
        <v>70</v>
      </c>
      <c r="AU122" s="141" t="s">
        <v>71</v>
      </c>
      <c r="AY122" s="134" t="s">
        <v>172</v>
      </c>
      <c r="BK122" s="142">
        <f>SUM(BK123:BK124)</f>
        <v>0</v>
      </c>
    </row>
    <row r="123" spans="2:65" s="1" customFormat="1" ht="24" customHeight="1" x14ac:dyDescent="0.2">
      <c r="B123" s="145"/>
      <c r="C123" s="146" t="s">
        <v>178</v>
      </c>
      <c r="D123" s="146" t="s">
        <v>174</v>
      </c>
      <c r="E123" s="147"/>
      <c r="F123" s="148" t="s">
        <v>1052</v>
      </c>
      <c r="G123" s="149" t="s">
        <v>257</v>
      </c>
      <c r="H123" s="150">
        <v>1</v>
      </c>
      <c r="I123" s="151"/>
      <c r="J123" s="150">
        <f>ROUND(I123*H123,2)</f>
        <v>0</v>
      </c>
      <c r="K123" s="152"/>
      <c r="L123" s="28"/>
      <c r="M123" s="153" t="s">
        <v>1</v>
      </c>
      <c r="N123" s="154" t="s">
        <v>37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157" t="s">
        <v>177</v>
      </c>
      <c r="AT123" s="157" t="s">
        <v>174</v>
      </c>
      <c r="AU123" s="157" t="s">
        <v>79</v>
      </c>
      <c r="AY123" s="13" t="s">
        <v>172</v>
      </c>
      <c r="BE123" s="158">
        <f>IF(N123="základná",J123,0)</f>
        <v>0</v>
      </c>
      <c r="BF123" s="158">
        <f>IF(N123="znížená",J123,0)</f>
        <v>0</v>
      </c>
      <c r="BG123" s="158">
        <f>IF(N123="zákl. prenesená",J123,0)</f>
        <v>0</v>
      </c>
      <c r="BH123" s="158">
        <f>IF(N123="zníž. prenesená",J123,0)</f>
        <v>0</v>
      </c>
      <c r="BI123" s="158">
        <f>IF(N123="nulová",J123,0)</f>
        <v>0</v>
      </c>
      <c r="BJ123" s="13" t="s">
        <v>178</v>
      </c>
      <c r="BK123" s="158">
        <f>ROUND(I123*H123,2)</f>
        <v>0</v>
      </c>
      <c r="BL123" s="13" t="s">
        <v>177</v>
      </c>
      <c r="BM123" s="157" t="s">
        <v>1053</v>
      </c>
    </row>
    <row r="124" spans="2:65" s="1" customFormat="1" ht="16.5" customHeight="1" x14ac:dyDescent="0.2">
      <c r="B124" s="145"/>
      <c r="C124" s="146" t="s">
        <v>247</v>
      </c>
      <c r="D124" s="146" t="s">
        <v>174</v>
      </c>
      <c r="E124" s="147"/>
      <c r="F124" s="148" t="s">
        <v>1054</v>
      </c>
      <c r="G124" s="149" t="s">
        <v>257</v>
      </c>
      <c r="H124" s="150">
        <v>1</v>
      </c>
      <c r="I124" s="151"/>
      <c r="J124" s="150">
        <f>ROUND(I124*H124,2)</f>
        <v>0</v>
      </c>
      <c r="K124" s="152"/>
      <c r="L124" s="28"/>
      <c r="M124" s="153" t="s">
        <v>1</v>
      </c>
      <c r="N124" s="154" t="s">
        <v>37</v>
      </c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AR124" s="157" t="s">
        <v>177</v>
      </c>
      <c r="AT124" s="157" t="s">
        <v>174</v>
      </c>
      <c r="AU124" s="157" t="s">
        <v>79</v>
      </c>
      <c r="AY124" s="13" t="s">
        <v>172</v>
      </c>
      <c r="BE124" s="158">
        <f>IF(N124="základná",J124,0)</f>
        <v>0</v>
      </c>
      <c r="BF124" s="158">
        <f>IF(N124="znížená",J124,0)</f>
        <v>0</v>
      </c>
      <c r="BG124" s="158">
        <f>IF(N124="zákl. prenesená",J124,0)</f>
        <v>0</v>
      </c>
      <c r="BH124" s="158">
        <f>IF(N124="zníž. prenesená",J124,0)</f>
        <v>0</v>
      </c>
      <c r="BI124" s="158">
        <f>IF(N124="nulová",J124,0)</f>
        <v>0</v>
      </c>
      <c r="BJ124" s="13" t="s">
        <v>178</v>
      </c>
      <c r="BK124" s="158">
        <f>ROUND(I124*H124,2)</f>
        <v>0</v>
      </c>
      <c r="BL124" s="13" t="s">
        <v>177</v>
      </c>
      <c r="BM124" s="157" t="s">
        <v>1055</v>
      </c>
    </row>
    <row r="125" spans="2:65" s="11" customFormat="1" ht="25.95" customHeight="1" x14ac:dyDescent="0.25">
      <c r="B125" s="133"/>
      <c r="D125" s="134" t="s">
        <v>70</v>
      </c>
      <c r="E125" s="135"/>
      <c r="F125" s="135" t="s">
        <v>171</v>
      </c>
      <c r="I125" s="136"/>
      <c r="J125" s="137">
        <f>BK125</f>
        <v>0</v>
      </c>
      <c r="L125" s="133"/>
      <c r="M125" s="138"/>
      <c r="P125" s="139">
        <f>P126+P134+P136</f>
        <v>0</v>
      </c>
      <c r="R125" s="139">
        <f>R126+R134+R136</f>
        <v>15.783924600000001</v>
      </c>
      <c r="T125" s="140">
        <f>T126+T134+T136</f>
        <v>0</v>
      </c>
      <c r="AR125" s="134" t="s">
        <v>79</v>
      </c>
      <c r="AT125" s="141" t="s">
        <v>70</v>
      </c>
      <c r="AU125" s="141" t="s">
        <v>71</v>
      </c>
      <c r="AY125" s="134" t="s">
        <v>172</v>
      </c>
      <c r="BK125" s="142">
        <f>BK126+BK134+BK136</f>
        <v>0</v>
      </c>
    </row>
    <row r="126" spans="2:65" s="11" customFormat="1" ht="22.8" customHeight="1" x14ac:dyDescent="0.25">
      <c r="B126" s="133"/>
      <c r="D126" s="134" t="s">
        <v>70</v>
      </c>
      <c r="E126" s="143"/>
      <c r="F126" s="143" t="s">
        <v>173</v>
      </c>
      <c r="I126" s="136"/>
      <c r="J126" s="144">
        <f>BK126</f>
        <v>0</v>
      </c>
      <c r="L126" s="133"/>
      <c r="M126" s="138"/>
      <c r="P126" s="139">
        <f>SUM(P127:P133)</f>
        <v>0</v>
      </c>
      <c r="R126" s="139">
        <f>SUM(R127:R133)</f>
        <v>0</v>
      </c>
      <c r="T126" s="140">
        <f>SUM(T127:T133)</f>
        <v>0</v>
      </c>
      <c r="AR126" s="134" t="s">
        <v>79</v>
      </c>
      <c r="AT126" s="141" t="s">
        <v>70</v>
      </c>
      <c r="AU126" s="141" t="s">
        <v>79</v>
      </c>
      <c r="AY126" s="134" t="s">
        <v>172</v>
      </c>
      <c r="BK126" s="142">
        <f>SUM(BK127:BK133)</f>
        <v>0</v>
      </c>
    </row>
    <row r="127" spans="2:65" s="1" customFormat="1" ht="16.5" customHeight="1" x14ac:dyDescent="0.2">
      <c r="B127" s="145"/>
      <c r="C127" s="146" t="s">
        <v>883</v>
      </c>
      <c r="D127" s="146" t="s">
        <v>174</v>
      </c>
      <c r="E127" s="147"/>
      <c r="F127" s="148" t="s">
        <v>1001</v>
      </c>
      <c r="G127" s="149" t="s">
        <v>176</v>
      </c>
      <c r="H127" s="150">
        <v>25.58</v>
      </c>
      <c r="I127" s="151"/>
      <c r="J127" s="150">
        <f t="shared" ref="J127:J133" si="0">ROUND(I127*H127,2)</f>
        <v>0</v>
      </c>
      <c r="K127" s="152"/>
      <c r="L127" s="28"/>
      <c r="M127" s="153" t="s">
        <v>1</v>
      </c>
      <c r="N127" s="154" t="s">
        <v>37</v>
      </c>
      <c r="P127" s="155">
        <f t="shared" ref="P127:P133" si="1">O127*H127</f>
        <v>0</v>
      </c>
      <c r="Q127" s="155">
        <v>0</v>
      </c>
      <c r="R127" s="155">
        <f t="shared" ref="R127:R133" si="2">Q127*H127</f>
        <v>0</v>
      </c>
      <c r="S127" s="155">
        <v>0</v>
      </c>
      <c r="T127" s="156">
        <f t="shared" ref="T127:T133" si="3">S127*H127</f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ref="BE127:BE133" si="4">IF(N127="základná",J127,0)</f>
        <v>0</v>
      </c>
      <c r="BF127" s="158">
        <f t="shared" ref="BF127:BF133" si="5">IF(N127="znížená",J127,0)</f>
        <v>0</v>
      </c>
      <c r="BG127" s="158">
        <f t="shared" ref="BG127:BG133" si="6">IF(N127="zákl. prenesená",J127,0)</f>
        <v>0</v>
      </c>
      <c r="BH127" s="158">
        <f t="shared" ref="BH127:BH133" si="7">IF(N127="zníž. prenesená",J127,0)</f>
        <v>0</v>
      </c>
      <c r="BI127" s="158">
        <f t="shared" ref="BI127:BI133" si="8">IF(N127="nulová",J127,0)</f>
        <v>0</v>
      </c>
      <c r="BJ127" s="13" t="s">
        <v>178</v>
      </c>
      <c r="BK127" s="158">
        <f t="shared" ref="BK127:BK133" si="9">ROUND(I127*H127,2)</f>
        <v>0</v>
      </c>
      <c r="BL127" s="13" t="s">
        <v>177</v>
      </c>
      <c r="BM127" s="157" t="s">
        <v>1056</v>
      </c>
    </row>
    <row r="128" spans="2:65" s="1" customFormat="1" ht="36" customHeight="1" x14ac:dyDescent="0.2">
      <c r="B128" s="145"/>
      <c r="C128" s="146" t="s">
        <v>205</v>
      </c>
      <c r="D128" s="146" t="s">
        <v>174</v>
      </c>
      <c r="E128" s="147"/>
      <c r="F128" s="148" t="s">
        <v>184</v>
      </c>
      <c r="G128" s="149" t="s">
        <v>176</v>
      </c>
      <c r="H128" s="150">
        <v>25.58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1057</v>
      </c>
    </row>
    <row r="129" spans="2:65" s="1" customFormat="1" ht="36" customHeight="1" x14ac:dyDescent="0.2">
      <c r="B129" s="145"/>
      <c r="C129" s="146" t="s">
        <v>233</v>
      </c>
      <c r="D129" s="146" t="s">
        <v>174</v>
      </c>
      <c r="E129" s="147"/>
      <c r="F129" s="148" t="s">
        <v>868</v>
      </c>
      <c r="G129" s="149" t="s">
        <v>176</v>
      </c>
      <c r="H129" s="150">
        <v>8.25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1058</v>
      </c>
    </row>
    <row r="130" spans="2:65" s="1" customFormat="1" ht="36" customHeight="1" x14ac:dyDescent="0.2">
      <c r="B130" s="145"/>
      <c r="C130" s="146" t="s">
        <v>236</v>
      </c>
      <c r="D130" s="146" t="s">
        <v>174</v>
      </c>
      <c r="E130" s="147"/>
      <c r="F130" s="148" t="s">
        <v>1059</v>
      </c>
      <c r="G130" s="149" t="s">
        <v>176</v>
      </c>
      <c r="H130" s="150">
        <v>57.75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1060</v>
      </c>
    </row>
    <row r="131" spans="2:65" s="1" customFormat="1" ht="24" customHeight="1" x14ac:dyDescent="0.2">
      <c r="B131" s="145"/>
      <c r="C131" s="146" t="s">
        <v>201</v>
      </c>
      <c r="D131" s="146" t="s">
        <v>174</v>
      </c>
      <c r="E131" s="147"/>
      <c r="F131" s="148" t="s">
        <v>199</v>
      </c>
      <c r="G131" s="149" t="s">
        <v>176</v>
      </c>
      <c r="H131" s="150">
        <v>8.25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1061</v>
      </c>
    </row>
    <row r="132" spans="2:65" s="1" customFormat="1" ht="36" customHeight="1" x14ac:dyDescent="0.2">
      <c r="B132" s="145"/>
      <c r="C132" s="146" t="s">
        <v>108</v>
      </c>
      <c r="D132" s="146" t="s">
        <v>174</v>
      </c>
      <c r="E132" s="147"/>
      <c r="F132" s="148" t="s">
        <v>202</v>
      </c>
      <c r="G132" s="149" t="s">
        <v>176</v>
      </c>
      <c r="H132" s="150">
        <v>8.25</v>
      </c>
      <c r="I132" s="151"/>
      <c r="J132" s="150">
        <f t="shared" si="0"/>
        <v>0</v>
      </c>
      <c r="K132" s="152"/>
      <c r="L132" s="28"/>
      <c r="M132" s="153" t="s">
        <v>1</v>
      </c>
      <c r="N132" s="154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1062</v>
      </c>
    </row>
    <row r="133" spans="2:65" s="1" customFormat="1" ht="24" customHeight="1" x14ac:dyDescent="0.2">
      <c r="B133" s="145"/>
      <c r="C133" s="146" t="s">
        <v>198</v>
      </c>
      <c r="D133" s="146" t="s">
        <v>174</v>
      </c>
      <c r="E133" s="147"/>
      <c r="F133" s="148" t="s">
        <v>940</v>
      </c>
      <c r="G133" s="149" t="s">
        <v>176</v>
      </c>
      <c r="H133" s="150">
        <v>16.5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1063</v>
      </c>
    </row>
    <row r="134" spans="2:65" s="11" customFormat="1" ht="22.8" customHeight="1" x14ac:dyDescent="0.25">
      <c r="B134" s="133"/>
      <c r="D134" s="134" t="s">
        <v>70</v>
      </c>
      <c r="E134" s="143"/>
      <c r="F134" s="143" t="s">
        <v>313</v>
      </c>
      <c r="I134" s="136"/>
      <c r="J134" s="144">
        <f>BK134</f>
        <v>0</v>
      </c>
      <c r="L134" s="133"/>
      <c r="M134" s="138"/>
      <c r="P134" s="139">
        <f>P135</f>
        <v>0</v>
      </c>
      <c r="R134" s="139">
        <f>R135</f>
        <v>15.598852500000001</v>
      </c>
      <c r="T134" s="140">
        <f>T135</f>
        <v>0</v>
      </c>
      <c r="AR134" s="134" t="s">
        <v>79</v>
      </c>
      <c r="AT134" s="141" t="s">
        <v>70</v>
      </c>
      <c r="AU134" s="141" t="s">
        <v>79</v>
      </c>
      <c r="AY134" s="134" t="s">
        <v>172</v>
      </c>
      <c r="BK134" s="142">
        <f>BK135</f>
        <v>0</v>
      </c>
    </row>
    <row r="135" spans="2:65" s="1" customFormat="1" ht="36" customHeight="1" x14ac:dyDescent="0.2">
      <c r="B135" s="145"/>
      <c r="C135" s="146" t="s">
        <v>195</v>
      </c>
      <c r="D135" s="146" t="s">
        <v>174</v>
      </c>
      <c r="E135" s="147"/>
      <c r="F135" s="148" t="s">
        <v>1064</v>
      </c>
      <c r="G135" s="149" t="s">
        <v>176</v>
      </c>
      <c r="H135" s="150">
        <v>8.25</v>
      </c>
      <c r="I135" s="151"/>
      <c r="J135" s="150">
        <f>ROUND(I135*H135,2)</f>
        <v>0</v>
      </c>
      <c r="K135" s="152"/>
      <c r="L135" s="28"/>
      <c r="M135" s="153" t="s">
        <v>1</v>
      </c>
      <c r="N135" s="154" t="s">
        <v>37</v>
      </c>
      <c r="P135" s="155">
        <f>O135*H135</f>
        <v>0</v>
      </c>
      <c r="Q135" s="155">
        <v>1.8907700000000001</v>
      </c>
      <c r="R135" s="155">
        <f>Q135*H135</f>
        <v>15.598852500000001</v>
      </c>
      <c r="S135" s="155">
        <v>0</v>
      </c>
      <c r="T135" s="156">
        <f>S135*H135</f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3" t="s">
        <v>178</v>
      </c>
      <c r="BK135" s="158">
        <f>ROUND(I135*H135,2)</f>
        <v>0</v>
      </c>
      <c r="BL135" s="13" t="s">
        <v>177</v>
      </c>
      <c r="BM135" s="157" t="s">
        <v>1065</v>
      </c>
    </row>
    <row r="136" spans="2:65" s="11" customFormat="1" ht="22.8" customHeight="1" x14ac:dyDescent="0.25">
      <c r="B136" s="133"/>
      <c r="D136" s="134" t="s">
        <v>70</v>
      </c>
      <c r="E136" s="143"/>
      <c r="F136" s="143" t="s">
        <v>1066</v>
      </c>
      <c r="I136" s="136"/>
      <c r="J136" s="144">
        <f>BK136</f>
        <v>0</v>
      </c>
      <c r="L136" s="133"/>
      <c r="M136" s="138"/>
      <c r="P136" s="139">
        <f>SUM(P137:P141)</f>
        <v>0</v>
      </c>
      <c r="R136" s="139">
        <f>SUM(R137:R141)</f>
        <v>0.18507210000000002</v>
      </c>
      <c r="T136" s="140">
        <f>SUM(T137:T141)</f>
        <v>0</v>
      </c>
      <c r="AR136" s="134" t="s">
        <v>79</v>
      </c>
      <c r="AT136" s="141" t="s">
        <v>70</v>
      </c>
      <c r="AU136" s="141" t="s">
        <v>79</v>
      </c>
      <c r="AY136" s="134" t="s">
        <v>172</v>
      </c>
      <c r="BK136" s="142">
        <f>SUM(BK137:BK141)</f>
        <v>0</v>
      </c>
    </row>
    <row r="137" spans="2:65" s="1" customFormat="1" ht="24" customHeight="1" x14ac:dyDescent="0.2">
      <c r="B137" s="145"/>
      <c r="C137" s="146" t="s">
        <v>111</v>
      </c>
      <c r="D137" s="146" t="s">
        <v>174</v>
      </c>
      <c r="E137" s="147"/>
      <c r="F137" s="148" t="s">
        <v>1067</v>
      </c>
      <c r="G137" s="149" t="s">
        <v>395</v>
      </c>
      <c r="H137" s="150">
        <v>33</v>
      </c>
      <c r="I137" s="151"/>
      <c r="J137" s="150">
        <f>ROUND(I137*H137,2)</f>
        <v>0</v>
      </c>
      <c r="K137" s="152"/>
      <c r="L137" s="28"/>
      <c r="M137" s="153" t="s">
        <v>1</v>
      </c>
      <c r="N137" s="154" t="s">
        <v>37</v>
      </c>
      <c r="P137" s="155">
        <f>O137*H137</f>
        <v>0</v>
      </c>
      <c r="Q137" s="155">
        <v>1.0000000000000001E-5</v>
      </c>
      <c r="R137" s="155">
        <f>Q137*H137</f>
        <v>3.3000000000000005E-4</v>
      </c>
      <c r="S137" s="155">
        <v>0</v>
      </c>
      <c r="T137" s="156">
        <f>S137*H137</f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3" t="s">
        <v>178</v>
      </c>
      <c r="BK137" s="158">
        <f>ROUND(I137*H137,2)</f>
        <v>0</v>
      </c>
      <c r="BL137" s="13" t="s">
        <v>177</v>
      </c>
      <c r="BM137" s="157" t="s">
        <v>1068</v>
      </c>
    </row>
    <row r="138" spans="2:65" s="1" customFormat="1" ht="24" customHeight="1" x14ac:dyDescent="0.2">
      <c r="B138" s="145"/>
      <c r="C138" s="159" t="s">
        <v>114</v>
      </c>
      <c r="D138" s="159" t="s">
        <v>244</v>
      </c>
      <c r="E138" s="160"/>
      <c r="F138" s="161" t="s">
        <v>1069</v>
      </c>
      <c r="G138" s="162" t="s">
        <v>257</v>
      </c>
      <c r="H138" s="163">
        <v>36.07</v>
      </c>
      <c r="I138" s="164"/>
      <c r="J138" s="163">
        <f>ROUND(I138*H138,2)</f>
        <v>0</v>
      </c>
      <c r="K138" s="165"/>
      <c r="L138" s="166"/>
      <c r="M138" s="167" t="s">
        <v>1</v>
      </c>
      <c r="N138" s="168" t="s">
        <v>37</v>
      </c>
      <c r="P138" s="155">
        <f>O138*H138</f>
        <v>0</v>
      </c>
      <c r="Q138" s="155">
        <v>4.8300000000000001E-3</v>
      </c>
      <c r="R138" s="155">
        <f>Q138*H138</f>
        <v>0.17421810000000001</v>
      </c>
      <c r="S138" s="155">
        <v>0</v>
      </c>
      <c r="T138" s="156">
        <f>S138*H138</f>
        <v>0</v>
      </c>
      <c r="AR138" s="157" t="s">
        <v>201</v>
      </c>
      <c r="AT138" s="157" t="s">
        <v>244</v>
      </c>
      <c r="AU138" s="157" t="s">
        <v>178</v>
      </c>
      <c r="AY138" s="13" t="s">
        <v>172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178</v>
      </c>
      <c r="BK138" s="158">
        <f>ROUND(I138*H138,2)</f>
        <v>0</v>
      </c>
      <c r="BL138" s="13" t="s">
        <v>177</v>
      </c>
      <c r="BM138" s="157" t="s">
        <v>1070</v>
      </c>
    </row>
    <row r="139" spans="2:65" s="1" customFormat="1" ht="24" customHeight="1" x14ac:dyDescent="0.2">
      <c r="B139" s="145"/>
      <c r="C139" s="146" t="s">
        <v>117</v>
      </c>
      <c r="D139" s="146" t="s">
        <v>174</v>
      </c>
      <c r="E139" s="147"/>
      <c r="F139" s="148" t="s">
        <v>1071</v>
      </c>
      <c r="G139" s="149" t="s">
        <v>257</v>
      </c>
      <c r="H139" s="150">
        <v>6</v>
      </c>
      <c r="I139" s="151"/>
      <c r="J139" s="150">
        <f>ROUND(I139*H139,2)</f>
        <v>0</v>
      </c>
      <c r="K139" s="152"/>
      <c r="L139" s="28"/>
      <c r="M139" s="153" t="s">
        <v>1</v>
      </c>
      <c r="N139" s="154" t="s">
        <v>37</v>
      </c>
      <c r="P139" s="155">
        <f>O139*H139</f>
        <v>0</v>
      </c>
      <c r="Q139" s="155">
        <v>3.0000000000000001E-5</v>
      </c>
      <c r="R139" s="155">
        <f>Q139*H139</f>
        <v>1.8000000000000001E-4</v>
      </c>
      <c r="S139" s="155">
        <v>0</v>
      </c>
      <c r="T139" s="156">
        <f>S139*H139</f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3" t="s">
        <v>178</v>
      </c>
      <c r="BK139" s="158">
        <f>ROUND(I139*H139,2)</f>
        <v>0</v>
      </c>
      <c r="BL139" s="13" t="s">
        <v>177</v>
      </c>
      <c r="BM139" s="157" t="s">
        <v>1072</v>
      </c>
    </row>
    <row r="140" spans="2:65" s="1" customFormat="1" ht="16.5" customHeight="1" x14ac:dyDescent="0.2">
      <c r="B140" s="145"/>
      <c r="C140" s="159" t="s">
        <v>120</v>
      </c>
      <c r="D140" s="159" t="s">
        <v>244</v>
      </c>
      <c r="E140" s="160"/>
      <c r="F140" s="161" t="s">
        <v>1073</v>
      </c>
      <c r="G140" s="162" t="s">
        <v>257</v>
      </c>
      <c r="H140" s="163">
        <v>6.09</v>
      </c>
      <c r="I140" s="164"/>
      <c r="J140" s="163">
        <f>ROUND(I140*H140,2)</f>
        <v>0</v>
      </c>
      <c r="K140" s="165"/>
      <c r="L140" s="166"/>
      <c r="M140" s="167" t="s">
        <v>1</v>
      </c>
      <c r="N140" s="168" t="s">
        <v>37</v>
      </c>
      <c r="P140" s="155">
        <f>O140*H140</f>
        <v>0</v>
      </c>
      <c r="Q140" s="155">
        <v>1.6000000000000001E-3</v>
      </c>
      <c r="R140" s="155">
        <f>Q140*H140</f>
        <v>9.7440000000000009E-3</v>
      </c>
      <c r="S140" s="155">
        <v>0</v>
      </c>
      <c r="T140" s="156">
        <f>S140*H140</f>
        <v>0</v>
      </c>
      <c r="AR140" s="157" t="s">
        <v>201</v>
      </c>
      <c r="AT140" s="157" t="s">
        <v>244</v>
      </c>
      <c r="AU140" s="157" t="s">
        <v>178</v>
      </c>
      <c r="AY140" s="13" t="s">
        <v>172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178</v>
      </c>
      <c r="BK140" s="158">
        <f>ROUND(I140*H140,2)</f>
        <v>0</v>
      </c>
      <c r="BL140" s="13" t="s">
        <v>177</v>
      </c>
      <c r="BM140" s="157" t="s">
        <v>1074</v>
      </c>
    </row>
    <row r="141" spans="2:65" s="1" customFormat="1" ht="24" customHeight="1" x14ac:dyDescent="0.2">
      <c r="B141" s="145"/>
      <c r="C141" s="146" t="s">
        <v>123</v>
      </c>
      <c r="D141" s="146" t="s">
        <v>174</v>
      </c>
      <c r="E141" s="147"/>
      <c r="F141" s="148" t="s">
        <v>1075</v>
      </c>
      <c r="G141" s="149" t="s">
        <v>257</v>
      </c>
      <c r="H141" s="150">
        <v>2</v>
      </c>
      <c r="I141" s="151"/>
      <c r="J141" s="150">
        <f>ROUND(I141*H141,2)</f>
        <v>0</v>
      </c>
      <c r="K141" s="152"/>
      <c r="L141" s="28"/>
      <c r="M141" s="169" t="s">
        <v>1</v>
      </c>
      <c r="N141" s="170" t="s">
        <v>37</v>
      </c>
      <c r="O141" s="171"/>
      <c r="P141" s="172">
        <f>O141*H141</f>
        <v>0</v>
      </c>
      <c r="Q141" s="172">
        <v>2.9999999999999997E-4</v>
      </c>
      <c r="R141" s="172">
        <f>Q141*H141</f>
        <v>5.9999999999999995E-4</v>
      </c>
      <c r="S141" s="172">
        <v>0</v>
      </c>
      <c r="T141" s="173">
        <f>S141*H141</f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>IF(N141="základná",J141,0)</f>
        <v>0</v>
      </c>
      <c r="BF141" s="158">
        <f>IF(N141="znížená",J141,0)</f>
        <v>0</v>
      </c>
      <c r="BG141" s="158">
        <f>IF(N141="zákl. prenesená",J141,0)</f>
        <v>0</v>
      </c>
      <c r="BH141" s="158">
        <f>IF(N141="zníž. prenesená",J141,0)</f>
        <v>0</v>
      </c>
      <c r="BI141" s="158">
        <f>IF(N141="nulová",J141,0)</f>
        <v>0</v>
      </c>
      <c r="BJ141" s="13" t="s">
        <v>178</v>
      </c>
      <c r="BK141" s="158">
        <f>ROUND(I141*H141,2)</f>
        <v>0</v>
      </c>
      <c r="BL141" s="13" t="s">
        <v>177</v>
      </c>
      <c r="BM141" s="157" t="s">
        <v>1076</v>
      </c>
    </row>
    <row r="142" spans="2:65" s="1" customFormat="1" ht="6.9" customHeight="1" x14ac:dyDescent="0.2">
      <c r="B142" s="40"/>
      <c r="C142" s="41"/>
      <c r="D142" s="41"/>
      <c r="E142" s="41"/>
      <c r="F142" s="41"/>
      <c r="G142" s="41"/>
      <c r="H142" s="41"/>
      <c r="I142" s="107"/>
      <c r="J142" s="41"/>
      <c r="K142" s="41"/>
      <c r="L142" s="28"/>
    </row>
  </sheetData>
  <autoFilter ref="C120:K141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5"/>
  <sheetViews>
    <sheetView showGridLines="0" workbookViewId="0">
      <selection activeCell="W13" sqref="W13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98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1077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ROUND((SUM(BE121:BE144)),  2)</f>
        <v>0</v>
      </c>
      <c r="I33" s="95">
        <v>0.2</v>
      </c>
      <c r="J33" s="94">
        <f>ROUND(((SUM(BE121:BE144))*I33),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ROUND((SUM(BF121:BF144)),  2)</f>
        <v>0</v>
      </c>
      <c r="I34" s="95">
        <v>0.2</v>
      </c>
      <c r="J34" s="94">
        <f>ROUND(((SUM(BF121:BF144))*I34),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ROUND((SUM(BG121:BG144)),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ROUND((SUM(BH121:BH144)),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ROUND((SUM(BI121:BI144)),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07 - Prípojka dažďovej kanalizácie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134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9" customFormat="1" ht="19.95" customHeight="1" x14ac:dyDescent="0.2">
      <c r="B98" s="118"/>
      <c r="D98" s="119" t="s">
        <v>135</v>
      </c>
      <c r="E98" s="120"/>
      <c r="F98" s="120"/>
      <c r="G98" s="120"/>
      <c r="H98" s="120"/>
      <c r="I98" s="121"/>
      <c r="J98" s="122">
        <f>J123</f>
        <v>0</v>
      </c>
      <c r="L98" s="118"/>
    </row>
    <row r="99" spans="2:12" s="9" customFormat="1" ht="19.95" customHeight="1" x14ac:dyDescent="0.2">
      <c r="B99" s="118"/>
      <c r="D99" s="119" t="s">
        <v>136</v>
      </c>
      <c r="E99" s="120"/>
      <c r="F99" s="120"/>
      <c r="G99" s="120"/>
      <c r="H99" s="120"/>
      <c r="I99" s="121"/>
      <c r="J99" s="122">
        <f>J132</f>
        <v>0</v>
      </c>
      <c r="L99" s="118"/>
    </row>
    <row r="100" spans="2:12" s="9" customFormat="1" ht="19.95" customHeight="1" x14ac:dyDescent="0.2">
      <c r="B100" s="118"/>
      <c r="D100" s="119" t="s">
        <v>138</v>
      </c>
      <c r="E100" s="120"/>
      <c r="F100" s="120"/>
      <c r="G100" s="120"/>
      <c r="H100" s="120"/>
      <c r="I100" s="121"/>
      <c r="J100" s="122">
        <f>J135</f>
        <v>0</v>
      </c>
      <c r="L100" s="118"/>
    </row>
    <row r="101" spans="2:12" s="9" customFormat="1" ht="19.95" customHeight="1" x14ac:dyDescent="0.2">
      <c r="B101" s="118"/>
      <c r="D101" s="119" t="s">
        <v>1050</v>
      </c>
      <c r="E101" s="120"/>
      <c r="F101" s="120"/>
      <c r="G101" s="120"/>
      <c r="H101" s="120"/>
      <c r="I101" s="121"/>
      <c r="J101" s="122">
        <f>J137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SO 07 - Prípojka dažďovej kanalizácie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</f>
        <v>0</v>
      </c>
      <c r="Q121" s="49"/>
      <c r="R121" s="130">
        <f>R122</f>
        <v>65.698232500000003</v>
      </c>
      <c r="S121" s="49"/>
      <c r="T121" s="131">
        <f>T122</f>
        <v>0</v>
      </c>
      <c r="AT121" s="13" t="s">
        <v>70</v>
      </c>
      <c r="AU121" s="13" t="s">
        <v>133</v>
      </c>
      <c r="BK121" s="132">
        <f>BK122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171</v>
      </c>
      <c r="I122" s="136"/>
      <c r="J122" s="137">
        <f>BK122</f>
        <v>0</v>
      </c>
      <c r="L122" s="133"/>
      <c r="M122" s="138"/>
      <c r="P122" s="139">
        <f>P123+P132+P135+P137</f>
        <v>0</v>
      </c>
      <c r="R122" s="139">
        <f>R123+R132+R135+R137</f>
        <v>65.698232500000003</v>
      </c>
      <c r="T122" s="140">
        <f>T123+T132+T135+T137</f>
        <v>0</v>
      </c>
      <c r="AR122" s="134" t="s">
        <v>79</v>
      </c>
      <c r="AT122" s="141" t="s">
        <v>70</v>
      </c>
      <c r="AU122" s="141" t="s">
        <v>71</v>
      </c>
      <c r="AY122" s="134" t="s">
        <v>172</v>
      </c>
      <c r="BK122" s="142">
        <f>BK123+BK132+BK135+BK137</f>
        <v>0</v>
      </c>
    </row>
    <row r="123" spans="2:65" s="11" customFormat="1" ht="22.8" customHeight="1" x14ac:dyDescent="0.25">
      <c r="B123" s="133"/>
      <c r="D123" s="134" t="s">
        <v>70</v>
      </c>
      <c r="E123" s="143"/>
      <c r="F123" s="143" t="s">
        <v>173</v>
      </c>
      <c r="I123" s="136"/>
      <c r="J123" s="144">
        <f>BK123</f>
        <v>0</v>
      </c>
      <c r="L123" s="133"/>
      <c r="M123" s="138"/>
      <c r="P123" s="139">
        <f>SUM(P124:P131)</f>
        <v>0</v>
      </c>
      <c r="R123" s="139">
        <f>SUM(R124:R131)</f>
        <v>0</v>
      </c>
      <c r="T123" s="140">
        <f>SUM(T124:T131)</f>
        <v>0</v>
      </c>
      <c r="AR123" s="134" t="s">
        <v>79</v>
      </c>
      <c r="AT123" s="141" t="s">
        <v>70</v>
      </c>
      <c r="AU123" s="141" t="s">
        <v>79</v>
      </c>
      <c r="AY123" s="134" t="s">
        <v>172</v>
      </c>
      <c r="BK123" s="142">
        <f>SUM(BK124:BK131)</f>
        <v>0</v>
      </c>
    </row>
    <row r="124" spans="2:65" s="1" customFormat="1" ht="16.5" customHeight="1" x14ac:dyDescent="0.2">
      <c r="B124" s="145"/>
      <c r="C124" s="146" t="s">
        <v>217</v>
      </c>
      <c r="D124" s="146" t="s">
        <v>174</v>
      </c>
      <c r="E124" s="147"/>
      <c r="F124" s="148" t="s">
        <v>1001</v>
      </c>
      <c r="G124" s="149" t="s">
        <v>176</v>
      </c>
      <c r="H124" s="150">
        <v>95.65</v>
      </c>
      <c r="I124" s="151"/>
      <c r="J124" s="150">
        <f t="shared" ref="J124:J131" si="0">ROUND(I124*H124,2)</f>
        <v>0</v>
      </c>
      <c r="K124" s="152"/>
      <c r="L124" s="28"/>
      <c r="M124" s="153" t="s">
        <v>1</v>
      </c>
      <c r="N124" s="154" t="s">
        <v>37</v>
      </c>
      <c r="P124" s="155">
        <f t="shared" ref="P124:P131" si="1">O124*H124</f>
        <v>0</v>
      </c>
      <c r="Q124" s="155">
        <v>0</v>
      </c>
      <c r="R124" s="155">
        <f t="shared" ref="R124:R131" si="2">Q124*H124</f>
        <v>0</v>
      </c>
      <c r="S124" s="155">
        <v>0</v>
      </c>
      <c r="T124" s="156">
        <f t="shared" ref="T124:T131" si="3">S124*H124</f>
        <v>0</v>
      </c>
      <c r="AR124" s="157" t="s">
        <v>177</v>
      </c>
      <c r="AT124" s="157" t="s">
        <v>174</v>
      </c>
      <c r="AU124" s="157" t="s">
        <v>178</v>
      </c>
      <c r="AY124" s="13" t="s">
        <v>172</v>
      </c>
      <c r="BE124" s="158">
        <f t="shared" ref="BE124:BE131" si="4">IF(N124="základná",J124,0)</f>
        <v>0</v>
      </c>
      <c r="BF124" s="158">
        <f t="shared" ref="BF124:BF131" si="5">IF(N124="znížená",J124,0)</f>
        <v>0</v>
      </c>
      <c r="BG124" s="158">
        <f t="shared" ref="BG124:BG131" si="6">IF(N124="zákl. prenesená",J124,0)</f>
        <v>0</v>
      </c>
      <c r="BH124" s="158">
        <f t="shared" ref="BH124:BH131" si="7">IF(N124="zníž. prenesená",J124,0)</f>
        <v>0</v>
      </c>
      <c r="BI124" s="158">
        <f t="shared" ref="BI124:BI131" si="8">IF(N124="nulová",J124,0)</f>
        <v>0</v>
      </c>
      <c r="BJ124" s="13" t="s">
        <v>178</v>
      </c>
      <c r="BK124" s="158">
        <f t="shared" ref="BK124:BK131" si="9">ROUND(I124*H124,2)</f>
        <v>0</v>
      </c>
      <c r="BL124" s="13" t="s">
        <v>177</v>
      </c>
      <c r="BM124" s="157" t="s">
        <v>1078</v>
      </c>
    </row>
    <row r="125" spans="2:65" s="1" customFormat="1" ht="36" customHeight="1" x14ac:dyDescent="0.2">
      <c r="B125" s="145"/>
      <c r="C125" s="146" t="s">
        <v>220</v>
      </c>
      <c r="D125" s="146" t="s">
        <v>174</v>
      </c>
      <c r="E125" s="147"/>
      <c r="F125" s="148" t="s">
        <v>184</v>
      </c>
      <c r="G125" s="149" t="s">
        <v>176</v>
      </c>
      <c r="H125" s="150">
        <v>95.65</v>
      </c>
      <c r="I125" s="151"/>
      <c r="J125" s="150">
        <f t="shared" si="0"/>
        <v>0</v>
      </c>
      <c r="K125" s="152"/>
      <c r="L125" s="28"/>
      <c r="M125" s="153" t="s">
        <v>1</v>
      </c>
      <c r="N125" s="154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177</v>
      </c>
      <c r="AT125" s="157" t="s">
        <v>174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1079</v>
      </c>
    </row>
    <row r="126" spans="2:65" s="1" customFormat="1" ht="16.5" customHeight="1" x14ac:dyDescent="0.2">
      <c r="B126" s="145"/>
      <c r="C126" s="146" t="s">
        <v>474</v>
      </c>
      <c r="D126" s="146" t="s">
        <v>174</v>
      </c>
      <c r="E126" s="147"/>
      <c r="F126" s="148" t="s">
        <v>187</v>
      </c>
      <c r="G126" s="149" t="s">
        <v>176</v>
      </c>
      <c r="H126" s="150">
        <v>95.12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1080</v>
      </c>
    </row>
    <row r="127" spans="2:65" s="1" customFormat="1" ht="24" customHeight="1" x14ac:dyDescent="0.2">
      <c r="B127" s="145"/>
      <c r="C127" s="146" t="s">
        <v>477</v>
      </c>
      <c r="D127" s="146" t="s">
        <v>174</v>
      </c>
      <c r="E127" s="147"/>
      <c r="F127" s="148" t="s">
        <v>190</v>
      </c>
      <c r="G127" s="149" t="s">
        <v>176</v>
      </c>
      <c r="H127" s="150">
        <v>95.12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1081</v>
      </c>
    </row>
    <row r="128" spans="2:65" s="1" customFormat="1" ht="36" customHeight="1" x14ac:dyDescent="0.2">
      <c r="B128" s="145"/>
      <c r="C128" s="146" t="s">
        <v>108</v>
      </c>
      <c r="D128" s="146" t="s">
        <v>174</v>
      </c>
      <c r="E128" s="147"/>
      <c r="F128" s="148" t="s">
        <v>868</v>
      </c>
      <c r="G128" s="149" t="s">
        <v>176</v>
      </c>
      <c r="H128" s="150">
        <v>46.95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1082</v>
      </c>
    </row>
    <row r="129" spans="2:65" s="1" customFormat="1" ht="36" customHeight="1" x14ac:dyDescent="0.2">
      <c r="B129" s="145"/>
      <c r="C129" s="146" t="s">
        <v>111</v>
      </c>
      <c r="D129" s="146" t="s">
        <v>174</v>
      </c>
      <c r="E129" s="147"/>
      <c r="F129" s="148" t="s">
        <v>1059</v>
      </c>
      <c r="G129" s="149" t="s">
        <v>176</v>
      </c>
      <c r="H129" s="150">
        <v>46.95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1083</v>
      </c>
    </row>
    <row r="130" spans="2:65" s="1" customFormat="1" ht="24" customHeight="1" x14ac:dyDescent="0.2">
      <c r="B130" s="145"/>
      <c r="C130" s="146" t="s">
        <v>236</v>
      </c>
      <c r="D130" s="146" t="s">
        <v>174</v>
      </c>
      <c r="E130" s="147"/>
      <c r="F130" s="148" t="s">
        <v>199</v>
      </c>
      <c r="G130" s="149" t="s">
        <v>176</v>
      </c>
      <c r="H130" s="150">
        <v>46.95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1084</v>
      </c>
    </row>
    <row r="131" spans="2:65" s="1" customFormat="1" ht="24" customHeight="1" x14ac:dyDescent="0.2">
      <c r="B131" s="145"/>
      <c r="C131" s="146" t="s">
        <v>209</v>
      </c>
      <c r="D131" s="146" t="s">
        <v>174</v>
      </c>
      <c r="E131" s="147"/>
      <c r="F131" s="148" t="s">
        <v>940</v>
      </c>
      <c r="G131" s="149" t="s">
        <v>176</v>
      </c>
      <c r="H131" s="150">
        <v>143.82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1085</v>
      </c>
    </row>
    <row r="132" spans="2:65" s="11" customFormat="1" ht="22.8" customHeight="1" x14ac:dyDescent="0.25">
      <c r="B132" s="133"/>
      <c r="D132" s="134" t="s">
        <v>70</v>
      </c>
      <c r="E132" s="143"/>
      <c r="F132" s="143" t="s">
        <v>204</v>
      </c>
      <c r="I132" s="136"/>
      <c r="J132" s="144">
        <f>BK132</f>
        <v>0</v>
      </c>
      <c r="L132" s="133"/>
      <c r="M132" s="138"/>
      <c r="P132" s="139">
        <f>SUM(P133:P134)</f>
        <v>0</v>
      </c>
      <c r="R132" s="139">
        <f>SUM(R133:R134)</f>
        <v>2.6079000000000001E-2</v>
      </c>
      <c r="T132" s="140">
        <f>SUM(T133:T134)</f>
        <v>0</v>
      </c>
      <c r="AR132" s="134" t="s">
        <v>79</v>
      </c>
      <c r="AT132" s="141" t="s">
        <v>70</v>
      </c>
      <c r="AU132" s="141" t="s">
        <v>79</v>
      </c>
      <c r="AY132" s="134" t="s">
        <v>172</v>
      </c>
      <c r="BK132" s="142">
        <f>SUM(BK133:BK134)</f>
        <v>0</v>
      </c>
    </row>
    <row r="133" spans="2:65" s="1" customFormat="1" ht="24" customHeight="1" x14ac:dyDescent="0.2">
      <c r="B133" s="145"/>
      <c r="C133" s="146" t="s">
        <v>201</v>
      </c>
      <c r="D133" s="146" t="s">
        <v>174</v>
      </c>
      <c r="E133" s="147"/>
      <c r="F133" s="148" t="s">
        <v>1086</v>
      </c>
      <c r="G133" s="149" t="s">
        <v>207</v>
      </c>
      <c r="H133" s="150">
        <v>44.35</v>
      </c>
      <c r="I133" s="151"/>
      <c r="J133" s="150">
        <f>ROUND(I133*H133,2)</f>
        <v>0</v>
      </c>
      <c r="K133" s="152"/>
      <c r="L133" s="28"/>
      <c r="M133" s="153" t="s">
        <v>1</v>
      </c>
      <c r="N133" s="154" t="s">
        <v>37</v>
      </c>
      <c r="P133" s="155">
        <f>O133*H133</f>
        <v>0</v>
      </c>
      <c r="Q133" s="155">
        <v>1.8000000000000001E-4</v>
      </c>
      <c r="R133" s="155">
        <f>Q133*H133</f>
        <v>7.9830000000000005E-3</v>
      </c>
      <c r="S133" s="155">
        <v>0</v>
      </c>
      <c r="T133" s="156">
        <f>S133*H133</f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3" t="s">
        <v>178</v>
      </c>
      <c r="BK133" s="158">
        <f>ROUND(I133*H133,2)</f>
        <v>0</v>
      </c>
      <c r="BL133" s="13" t="s">
        <v>177</v>
      </c>
      <c r="BM133" s="157" t="s">
        <v>1087</v>
      </c>
    </row>
    <row r="134" spans="2:65" s="1" customFormat="1" ht="16.5" customHeight="1" x14ac:dyDescent="0.2">
      <c r="B134" s="145"/>
      <c r="C134" s="159" t="s">
        <v>233</v>
      </c>
      <c r="D134" s="159" t="s">
        <v>244</v>
      </c>
      <c r="E134" s="160"/>
      <c r="F134" s="161" t="s">
        <v>1088</v>
      </c>
      <c r="G134" s="162" t="s">
        <v>207</v>
      </c>
      <c r="H134" s="163">
        <v>45.24</v>
      </c>
      <c r="I134" s="164"/>
      <c r="J134" s="163">
        <f>ROUND(I134*H134,2)</f>
        <v>0</v>
      </c>
      <c r="K134" s="165"/>
      <c r="L134" s="166"/>
      <c r="M134" s="167" t="s">
        <v>1</v>
      </c>
      <c r="N134" s="168" t="s">
        <v>37</v>
      </c>
      <c r="P134" s="155">
        <f>O134*H134</f>
        <v>0</v>
      </c>
      <c r="Q134" s="155">
        <v>4.0000000000000002E-4</v>
      </c>
      <c r="R134" s="155">
        <f>Q134*H134</f>
        <v>1.8096000000000001E-2</v>
      </c>
      <c r="S134" s="155">
        <v>0</v>
      </c>
      <c r="T134" s="156">
        <f>S134*H134</f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>IF(N134="základná",J134,0)</f>
        <v>0</v>
      </c>
      <c r="BF134" s="158">
        <f>IF(N134="znížená",J134,0)</f>
        <v>0</v>
      </c>
      <c r="BG134" s="158">
        <f>IF(N134="zákl. prenesená",J134,0)</f>
        <v>0</v>
      </c>
      <c r="BH134" s="158">
        <f>IF(N134="zníž. prenesená",J134,0)</f>
        <v>0</v>
      </c>
      <c r="BI134" s="158">
        <f>IF(N134="nulová",J134,0)</f>
        <v>0</v>
      </c>
      <c r="BJ134" s="13" t="s">
        <v>178</v>
      </c>
      <c r="BK134" s="158">
        <f>ROUND(I134*H134,2)</f>
        <v>0</v>
      </c>
      <c r="BL134" s="13" t="s">
        <v>177</v>
      </c>
      <c r="BM134" s="157" t="s">
        <v>1089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313</v>
      </c>
      <c r="I135" s="136"/>
      <c r="J135" s="144">
        <f>BK135</f>
        <v>0</v>
      </c>
      <c r="L135" s="133"/>
      <c r="M135" s="138"/>
      <c r="P135" s="139">
        <f>P136</f>
        <v>0</v>
      </c>
      <c r="R135" s="139">
        <f>R136</f>
        <v>64.267272300000002</v>
      </c>
      <c r="T135" s="140">
        <f>T136</f>
        <v>0</v>
      </c>
      <c r="AR135" s="134" t="s">
        <v>79</v>
      </c>
      <c r="AT135" s="141" t="s">
        <v>70</v>
      </c>
      <c r="AU135" s="141" t="s">
        <v>79</v>
      </c>
      <c r="AY135" s="134" t="s">
        <v>172</v>
      </c>
      <c r="BK135" s="142">
        <f>BK136</f>
        <v>0</v>
      </c>
    </row>
    <row r="136" spans="2:65" s="1" customFormat="1" ht="36" customHeight="1" x14ac:dyDescent="0.2">
      <c r="B136" s="145"/>
      <c r="C136" s="146" t="s">
        <v>177</v>
      </c>
      <c r="D136" s="146" t="s">
        <v>174</v>
      </c>
      <c r="E136" s="147"/>
      <c r="F136" s="148" t="s">
        <v>1064</v>
      </c>
      <c r="G136" s="149" t="s">
        <v>176</v>
      </c>
      <c r="H136" s="150">
        <v>33.99</v>
      </c>
      <c r="I136" s="151"/>
      <c r="J136" s="150">
        <f>ROUND(I136*H136,2)</f>
        <v>0</v>
      </c>
      <c r="K136" s="152"/>
      <c r="L136" s="28"/>
      <c r="M136" s="153" t="s">
        <v>1</v>
      </c>
      <c r="N136" s="154" t="s">
        <v>37</v>
      </c>
      <c r="P136" s="155">
        <f>O136*H136</f>
        <v>0</v>
      </c>
      <c r="Q136" s="155">
        <v>1.8907700000000001</v>
      </c>
      <c r="R136" s="155">
        <f>Q136*H136</f>
        <v>64.267272300000002</v>
      </c>
      <c r="S136" s="155">
        <v>0</v>
      </c>
      <c r="T136" s="156">
        <f>S136*H136</f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178</v>
      </c>
      <c r="BK136" s="158">
        <f>ROUND(I136*H136,2)</f>
        <v>0</v>
      </c>
      <c r="BL136" s="13" t="s">
        <v>177</v>
      </c>
      <c r="BM136" s="157" t="s">
        <v>1090</v>
      </c>
    </row>
    <row r="137" spans="2:65" s="11" customFormat="1" ht="22.8" customHeight="1" x14ac:dyDescent="0.25">
      <c r="B137" s="133"/>
      <c r="D137" s="134" t="s">
        <v>70</v>
      </c>
      <c r="E137" s="143"/>
      <c r="F137" s="143" t="s">
        <v>1066</v>
      </c>
      <c r="I137" s="136"/>
      <c r="J137" s="144">
        <f>BK137</f>
        <v>0</v>
      </c>
      <c r="L137" s="133"/>
      <c r="M137" s="138"/>
      <c r="P137" s="139">
        <f>SUM(P138:P144)</f>
        <v>0</v>
      </c>
      <c r="R137" s="139">
        <f>SUM(R138:R144)</f>
        <v>1.4048812000000002</v>
      </c>
      <c r="T137" s="140">
        <f>SUM(T138:T144)</f>
        <v>0</v>
      </c>
      <c r="AR137" s="134" t="s">
        <v>79</v>
      </c>
      <c r="AT137" s="141" t="s">
        <v>70</v>
      </c>
      <c r="AU137" s="141" t="s">
        <v>79</v>
      </c>
      <c r="AY137" s="134" t="s">
        <v>172</v>
      </c>
      <c r="BK137" s="142">
        <f>SUM(BK138:BK144)</f>
        <v>0</v>
      </c>
    </row>
    <row r="138" spans="2:65" s="1" customFormat="1" ht="24" customHeight="1" x14ac:dyDescent="0.2">
      <c r="B138" s="145"/>
      <c r="C138" s="146" t="s">
        <v>120</v>
      </c>
      <c r="D138" s="146" t="s">
        <v>174</v>
      </c>
      <c r="E138" s="147"/>
      <c r="F138" s="148" t="s">
        <v>1067</v>
      </c>
      <c r="G138" s="149" t="s">
        <v>395</v>
      </c>
      <c r="H138" s="150">
        <v>135.94999999999999</v>
      </c>
      <c r="I138" s="151"/>
      <c r="J138" s="150">
        <f t="shared" ref="J138:J144" si="10">ROUND(I138*H138,2)</f>
        <v>0</v>
      </c>
      <c r="K138" s="152"/>
      <c r="L138" s="28"/>
      <c r="M138" s="153" t="s">
        <v>1</v>
      </c>
      <c r="N138" s="154" t="s">
        <v>37</v>
      </c>
      <c r="P138" s="155">
        <f t="shared" ref="P138:P144" si="11">O138*H138</f>
        <v>0</v>
      </c>
      <c r="Q138" s="155">
        <v>1.0000000000000001E-5</v>
      </c>
      <c r="R138" s="155">
        <f t="shared" ref="R138:R144" si="12">Q138*H138</f>
        <v>1.3595E-3</v>
      </c>
      <c r="S138" s="155">
        <v>0</v>
      </c>
      <c r="T138" s="156">
        <f t="shared" ref="T138:T144" si="13">S138*H138</f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 t="shared" ref="BE138:BE144" si="14">IF(N138="základná",J138,0)</f>
        <v>0</v>
      </c>
      <c r="BF138" s="158">
        <f t="shared" ref="BF138:BF144" si="15">IF(N138="znížená",J138,0)</f>
        <v>0</v>
      </c>
      <c r="BG138" s="158">
        <f t="shared" ref="BG138:BG144" si="16">IF(N138="zákl. prenesená",J138,0)</f>
        <v>0</v>
      </c>
      <c r="BH138" s="158">
        <f t="shared" ref="BH138:BH144" si="17">IF(N138="zníž. prenesená",J138,0)</f>
        <v>0</v>
      </c>
      <c r="BI138" s="158">
        <f t="shared" ref="BI138:BI144" si="18">IF(N138="nulová",J138,0)</f>
        <v>0</v>
      </c>
      <c r="BJ138" s="13" t="s">
        <v>178</v>
      </c>
      <c r="BK138" s="158">
        <f t="shared" ref="BK138:BK144" si="19">ROUND(I138*H138,2)</f>
        <v>0</v>
      </c>
      <c r="BL138" s="13" t="s">
        <v>177</v>
      </c>
      <c r="BM138" s="157" t="s">
        <v>1091</v>
      </c>
    </row>
    <row r="139" spans="2:65" s="1" customFormat="1" ht="24" customHeight="1" x14ac:dyDescent="0.2">
      <c r="B139" s="145"/>
      <c r="C139" s="159" t="s">
        <v>123</v>
      </c>
      <c r="D139" s="159" t="s">
        <v>244</v>
      </c>
      <c r="E139" s="160"/>
      <c r="F139" s="161" t="s">
        <v>1069</v>
      </c>
      <c r="G139" s="162" t="s">
        <v>395</v>
      </c>
      <c r="H139" s="163">
        <v>148.59</v>
      </c>
      <c r="I139" s="164"/>
      <c r="J139" s="163">
        <f t="shared" si="10"/>
        <v>0</v>
      </c>
      <c r="K139" s="165"/>
      <c r="L139" s="166"/>
      <c r="M139" s="167" t="s">
        <v>1</v>
      </c>
      <c r="N139" s="168" t="s">
        <v>37</v>
      </c>
      <c r="P139" s="155">
        <f t="shared" si="11"/>
        <v>0</v>
      </c>
      <c r="Q139" s="155">
        <v>4.8300000000000001E-3</v>
      </c>
      <c r="R139" s="155">
        <f t="shared" si="12"/>
        <v>0.71768969999999999</v>
      </c>
      <c r="S139" s="155">
        <v>0</v>
      </c>
      <c r="T139" s="156">
        <f t="shared" si="13"/>
        <v>0</v>
      </c>
      <c r="AR139" s="157" t="s">
        <v>201</v>
      </c>
      <c r="AT139" s="157" t="s">
        <v>244</v>
      </c>
      <c r="AU139" s="157" t="s">
        <v>178</v>
      </c>
      <c r="AY139" s="13" t="s">
        <v>172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178</v>
      </c>
      <c r="BK139" s="158">
        <f t="shared" si="19"/>
        <v>0</v>
      </c>
      <c r="BL139" s="13" t="s">
        <v>177</v>
      </c>
      <c r="BM139" s="157" t="s">
        <v>1092</v>
      </c>
    </row>
    <row r="140" spans="2:65" s="1" customFormat="1" ht="24" customHeight="1" x14ac:dyDescent="0.2">
      <c r="B140" s="145"/>
      <c r="C140" s="146" t="s">
        <v>883</v>
      </c>
      <c r="D140" s="146" t="s">
        <v>174</v>
      </c>
      <c r="E140" s="147"/>
      <c r="F140" s="148" t="s">
        <v>1071</v>
      </c>
      <c r="G140" s="149" t="s">
        <v>257</v>
      </c>
      <c r="H140" s="150">
        <v>8</v>
      </c>
      <c r="I140" s="151"/>
      <c r="J140" s="150">
        <f t="shared" si="10"/>
        <v>0</v>
      </c>
      <c r="K140" s="152"/>
      <c r="L140" s="28"/>
      <c r="M140" s="153" t="s">
        <v>1</v>
      </c>
      <c r="N140" s="154" t="s">
        <v>37</v>
      </c>
      <c r="P140" s="155">
        <f t="shared" si="11"/>
        <v>0</v>
      </c>
      <c r="Q140" s="155">
        <v>3.0000000000000001E-5</v>
      </c>
      <c r="R140" s="155">
        <f t="shared" si="12"/>
        <v>2.4000000000000001E-4</v>
      </c>
      <c r="S140" s="155">
        <v>0</v>
      </c>
      <c r="T140" s="156">
        <f t="shared" si="13"/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178</v>
      </c>
      <c r="BK140" s="158">
        <f t="shared" si="19"/>
        <v>0</v>
      </c>
      <c r="BL140" s="13" t="s">
        <v>177</v>
      </c>
      <c r="BM140" s="157" t="s">
        <v>1093</v>
      </c>
    </row>
    <row r="141" spans="2:65" s="1" customFormat="1" ht="16.5" customHeight="1" x14ac:dyDescent="0.2">
      <c r="B141" s="145"/>
      <c r="C141" s="159" t="s">
        <v>205</v>
      </c>
      <c r="D141" s="159" t="s">
        <v>244</v>
      </c>
      <c r="E141" s="160"/>
      <c r="F141" s="161" t="s">
        <v>1094</v>
      </c>
      <c r="G141" s="162" t="s">
        <v>257</v>
      </c>
      <c r="H141" s="163">
        <v>8.1199999999999992</v>
      </c>
      <c r="I141" s="164"/>
      <c r="J141" s="163">
        <f t="shared" si="10"/>
        <v>0</v>
      </c>
      <c r="K141" s="165"/>
      <c r="L141" s="166"/>
      <c r="M141" s="167" t="s">
        <v>1</v>
      </c>
      <c r="N141" s="168" t="s">
        <v>37</v>
      </c>
      <c r="P141" s="155">
        <f t="shared" si="11"/>
        <v>0</v>
      </c>
      <c r="Q141" s="155">
        <v>1.6000000000000001E-3</v>
      </c>
      <c r="R141" s="155">
        <f t="shared" si="12"/>
        <v>1.2992E-2</v>
      </c>
      <c r="S141" s="155">
        <v>0</v>
      </c>
      <c r="T141" s="156">
        <f t="shared" si="13"/>
        <v>0</v>
      </c>
      <c r="AR141" s="157" t="s">
        <v>201</v>
      </c>
      <c r="AT141" s="157" t="s">
        <v>244</v>
      </c>
      <c r="AU141" s="157" t="s">
        <v>178</v>
      </c>
      <c r="AY141" s="13" t="s">
        <v>172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178</v>
      </c>
      <c r="BK141" s="158">
        <f t="shared" si="19"/>
        <v>0</v>
      </c>
      <c r="BL141" s="13" t="s">
        <v>177</v>
      </c>
      <c r="BM141" s="157" t="s">
        <v>1095</v>
      </c>
    </row>
    <row r="142" spans="2:65" s="1" customFormat="1" ht="24" customHeight="1" x14ac:dyDescent="0.2">
      <c r="B142" s="145"/>
      <c r="C142" s="146" t="s">
        <v>114</v>
      </c>
      <c r="D142" s="146" t="s">
        <v>174</v>
      </c>
      <c r="E142" s="147"/>
      <c r="F142" s="148" t="s">
        <v>1075</v>
      </c>
      <c r="G142" s="149" t="s">
        <v>257</v>
      </c>
      <c r="H142" s="150">
        <v>2</v>
      </c>
      <c r="I142" s="151"/>
      <c r="J142" s="150">
        <f t="shared" si="10"/>
        <v>0</v>
      </c>
      <c r="K142" s="152"/>
      <c r="L142" s="28"/>
      <c r="M142" s="153" t="s">
        <v>1</v>
      </c>
      <c r="N142" s="154" t="s">
        <v>37</v>
      </c>
      <c r="P142" s="155">
        <f t="shared" si="11"/>
        <v>0</v>
      </c>
      <c r="Q142" s="155">
        <v>2.9999999999999997E-4</v>
      </c>
      <c r="R142" s="155">
        <f t="shared" si="12"/>
        <v>5.9999999999999995E-4</v>
      </c>
      <c r="S142" s="155">
        <v>0</v>
      </c>
      <c r="T142" s="156">
        <f t="shared" si="13"/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178</v>
      </c>
      <c r="BK142" s="158">
        <f t="shared" si="19"/>
        <v>0</v>
      </c>
      <c r="BL142" s="13" t="s">
        <v>177</v>
      </c>
      <c r="BM142" s="157" t="s">
        <v>1096</v>
      </c>
    </row>
    <row r="143" spans="2:65" s="1" customFormat="1" ht="24" customHeight="1" x14ac:dyDescent="0.2">
      <c r="B143" s="145"/>
      <c r="C143" s="146" t="s">
        <v>212</v>
      </c>
      <c r="D143" s="146" t="s">
        <v>174</v>
      </c>
      <c r="E143" s="147"/>
      <c r="F143" s="148" t="s">
        <v>1097</v>
      </c>
      <c r="G143" s="149" t="s">
        <v>176</v>
      </c>
      <c r="H143" s="150">
        <v>12.96</v>
      </c>
      <c r="I143" s="151"/>
      <c r="J143" s="150">
        <f t="shared" si="10"/>
        <v>0</v>
      </c>
      <c r="K143" s="152"/>
      <c r="L143" s="28"/>
      <c r="M143" s="153" t="s">
        <v>1</v>
      </c>
      <c r="N143" s="154" t="s">
        <v>37</v>
      </c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178</v>
      </c>
      <c r="BK143" s="158">
        <f t="shared" si="19"/>
        <v>0</v>
      </c>
      <c r="BL143" s="13" t="s">
        <v>177</v>
      </c>
      <c r="BM143" s="157" t="s">
        <v>1098</v>
      </c>
    </row>
    <row r="144" spans="2:65" s="1" customFormat="1" ht="16.5" customHeight="1" x14ac:dyDescent="0.2">
      <c r="B144" s="145"/>
      <c r="C144" s="159" t="s">
        <v>7</v>
      </c>
      <c r="D144" s="159" t="s">
        <v>244</v>
      </c>
      <c r="E144" s="160"/>
      <c r="F144" s="161" t="s">
        <v>1099</v>
      </c>
      <c r="G144" s="162" t="s">
        <v>257</v>
      </c>
      <c r="H144" s="163">
        <v>60</v>
      </c>
      <c r="I144" s="164"/>
      <c r="J144" s="163">
        <f t="shared" si="10"/>
        <v>0</v>
      </c>
      <c r="K144" s="165"/>
      <c r="L144" s="166"/>
      <c r="M144" s="174" t="s">
        <v>1</v>
      </c>
      <c r="N144" s="175" t="s">
        <v>37</v>
      </c>
      <c r="O144" s="171"/>
      <c r="P144" s="172">
        <f t="shared" si="11"/>
        <v>0</v>
      </c>
      <c r="Q144" s="172">
        <v>1.12E-2</v>
      </c>
      <c r="R144" s="172">
        <f t="shared" si="12"/>
        <v>0.67200000000000004</v>
      </c>
      <c r="S144" s="172">
        <v>0</v>
      </c>
      <c r="T144" s="173">
        <f t="shared" si="13"/>
        <v>0</v>
      </c>
      <c r="AR144" s="157" t="s">
        <v>201</v>
      </c>
      <c r="AT144" s="157" t="s">
        <v>244</v>
      </c>
      <c r="AU144" s="157" t="s">
        <v>178</v>
      </c>
      <c r="AY144" s="13" t="s">
        <v>172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178</v>
      </c>
      <c r="BK144" s="158">
        <f t="shared" si="19"/>
        <v>0</v>
      </c>
      <c r="BL144" s="13" t="s">
        <v>177</v>
      </c>
      <c r="BM144" s="157" t="s">
        <v>1100</v>
      </c>
    </row>
    <row r="145" spans="2:12" s="1" customFormat="1" ht="6.9" customHeight="1" x14ac:dyDescent="0.2">
      <c r="B145" s="40"/>
      <c r="C145" s="41"/>
      <c r="D145" s="41"/>
      <c r="E145" s="41"/>
      <c r="F145" s="41"/>
      <c r="G145" s="41"/>
      <c r="H145" s="41"/>
      <c r="I145" s="107"/>
      <c r="J145" s="41"/>
      <c r="K145" s="41"/>
      <c r="L145" s="28"/>
    </row>
  </sheetData>
  <autoFilter ref="C120:K144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41"/>
  <sheetViews>
    <sheetView showGridLines="0" workbookViewId="0">
      <selection activeCell="E15" sqref="E15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101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1101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ROUND((SUM(BE121:BE140)),  2)</f>
        <v>0</v>
      </c>
      <c r="I33" s="95">
        <v>0.2</v>
      </c>
      <c r="J33" s="94">
        <f>ROUND(((SUM(BE121:BE140))*I33),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ROUND((SUM(BF121:BF140)),  2)</f>
        <v>0</v>
      </c>
      <c r="I34" s="95">
        <v>0.2</v>
      </c>
      <c r="J34" s="94">
        <f>ROUND(((SUM(BF121:BF140))*I34),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ROUND((SUM(BG121:BG140)),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ROUND((SUM(BH121:BH140)),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ROUND((SUM(BI121:BI140)),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08 - Prípojka vodovodu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1049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8" customFormat="1" ht="24.9" customHeight="1" x14ac:dyDescent="0.2">
      <c r="B98" s="113"/>
      <c r="D98" s="114" t="s">
        <v>134</v>
      </c>
      <c r="E98" s="115"/>
      <c r="F98" s="115"/>
      <c r="G98" s="115"/>
      <c r="H98" s="115"/>
      <c r="I98" s="116"/>
      <c r="J98" s="117">
        <f>J126</f>
        <v>0</v>
      </c>
      <c r="L98" s="113"/>
    </row>
    <row r="99" spans="2:12" s="9" customFormat="1" ht="19.95" customHeight="1" x14ac:dyDescent="0.2">
      <c r="B99" s="118"/>
      <c r="D99" s="119" t="s">
        <v>135</v>
      </c>
      <c r="E99" s="120"/>
      <c r="F99" s="120"/>
      <c r="G99" s="120"/>
      <c r="H99" s="120"/>
      <c r="I99" s="121"/>
      <c r="J99" s="122">
        <f>J127</f>
        <v>0</v>
      </c>
      <c r="L99" s="118"/>
    </row>
    <row r="100" spans="2:12" s="9" customFormat="1" ht="19.95" customHeight="1" x14ac:dyDescent="0.2">
      <c r="B100" s="118"/>
      <c r="D100" s="119" t="s">
        <v>138</v>
      </c>
      <c r="E100" s="120"/>
      <c r="F100" s="120"/>
      <c r="G100" s="120"/>
      <c r="H100" s="120"/>
      <c r="I100" s="121"/>
      <c r="J100" s="122">
        <f>J135</f>
        <v>0</v>
      </c>
      <c r="L100" s="118"/>
    </row>
    <row r="101" spans="2:12" s="9" customFormat="1" ht="19.95" customHeight="1" x14ac:dyDescent="0.2">
      <c r="B101" s="118"/>
      <c r="D101" s="119" t="s">
        <v>1050</v>
      </c>
      <c r="E101" s="120"/>
      <c r="F101" s="120"/>
      <c r="G101" s="120"/>
      <c r="H101" s="120"/>
      <c r="I101" s="121"/>
      <c r="J101" s="122">
        <f>J137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SO 08 - Prípojka vodovodu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P122+P126</f>
        <v>0</v>
      </c>
      <c r="Q121" s="49"/>
      <c r="R121" s="130">
        <f>R122+R126</f>
        <v>18.5864677</v>
      </c>
      <c r="S121" s="49"/>
      <c r="T121" s="131">
        <f>T122+T126</f>
        <v>0</v>
      </c>
      <c r="AT121" s="13" t="s">
        <v>70</v>
      </c>
      <c r="AU121" s="13" t="s">
        <v>133</v>
      </c>
      <c r="BK121" s="132">
        <f>BK122+BK126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1051</v>
      </c>
      <c r="I122" s="136"/>
      <c r="J122" s="137">
        <f>BK122</f>
        <v>0</v>
      </c>
      <c r="L122" s="133"/>
      <c r="M122" s="138"/>
      <c r="P122" s="139">
        <f>SUM(P123:P125)</f>
        <v>0</v>
      </c>
      <c r="R122" s="139">
        <f>SUM(R123:R125)</f>
        <v>0</v>
      </c>
      <c r="T122" s="140">
        <f>SUM(T123:T125)</f>
        <v>0</v>
      </c>
      <c r="AR122" s="134" t="s">
        <v>79</v>
      </c>
      <c r="AT122" s="141" t="s">
        <v>70</v>
      </c>
      <c r="AU122" s="141" t="s">
        <v>71</v>
      </c>
      <c r="AY122" s="134" t="s">
        <v>172</v>
      </c>
      <c r="BK122" s="142">
        <f>SUM(BK123:BK125)</f>
        <v>0</v>
      </c>
    </row>
    <row r="123" spans="2:65" s="1" customFormat="1" ht="24" customHeight="1" x14ac:dyDescent="0.2">
      <c r="B123" s="145"/>
      <c r="C123" s="146" t="s">
        <v>209</v>
      </c>
      <c r="D123" s="146" t="s">
        <v>174</v>
      </c>
      <c r="E123" s="147"/>
      <c r="F123" s="148" t="s">
        <v>1102</v>
      </c>
      <c r="G123" s="149" t="s">
        <v>257</v>
      </c>
      <c r="H123" s="150">
        <v>1</v>
      </c>
      <c r="I123" s="151"/>
      <c r="J123" s="150">
        <f>ROUND(I123*H123,2)</f>
        <v>0</v>
      </c>
      <c r="K123" s="152"/>
      <c r="L123" s="28"/>
      <c r="M123" s="153" t="s">
        <v>1</v>
      </c>
      <c r="N123" s="154" t="s">
        <v>37</v>
      </c>
      <c r="P123" s="155">
        <f>O123*H123</f>
        <v>0</v>
      </c>
      <c r="Q123" s="155">
        <v>0</v>
      </c>
      <c r="R123" s="155">
        <f>Q123*H123</f>
        <v>0</v>
      </c>
      <c r="S123" s="155">
        <v>0</v>
      </c>
      <c r="T123" s="156">
        <f>S123*H123</f>
        <v>0</v>
      </c>
      <c r="AR123" s="157" t="s">
        <v>177</v>
      </c>
      <c r="AT123" s="157" t="s">
        <v>174</v>
      </c>
      <c r="AU123" s="157" t="s">
        <v>79</v>
      </c>
      <c r="AY123" s="13" t="s">
        <v>172</v>
      </c>
      <c r="BE123" s="158">
        <f>IF(N123="základná",J123,0)</f>
        <v>0</v>
      </c>
      <c r="BF123" s="158">
        <f>IF(N123="znížená",J123,0)</f>
        <v>0</v>
      </c>
      <c r="BG123" s="158">
        <f>IF(N123="zákl. prenesená",J123,0)</f>
        <v>0</v>
      </c>
      <c r="BH123" s="158">
        <f>IF(N123="zníž. prenesená",J123,0)</f>
        <v>0</v>
      </c>
      <c r="BI123" s="158">
        <f>IF(N123="nulová",J123,0)</f>
        <v>0</v>
      </c>
      <c r="BJ123" s="13" t="s">
        <v>178</v>
      </c>
      <c r="BK123" s="158">
        <f>ROUND(I123*H123,2)</f>
        <v>0</v>
      </c>
      <c r="BL123" s="13" t="s">
        <v>177</v>
      </c>
      <c r="BM123" s="157" t="s">
        <v>1103</v>
      </c>
    </row>
    <row r="124" spans="2:65" s="1" customFormat="1" ht="16.5" customHeight="1" x14ac:dyDescent="0.2">
      <c r="B124" s="145"/>
      <c r="C124" s="146" t="s">
        <v>198</v>
      </c>
      <c r="D124" s="146" t="s">
        <v>174</v>
      </c>
      <c r="E124" s="147"/>
      <c r="F124" s="148" t="s">
        <v>1104</v>
      </c>
      <c r="G124" s="149" t="s">
        <v>257</v>
      </c>
      <c r="H124" s="150">
        <v>1</v>
      </c>
      <c r="I124" s="151"/>
      <c r="J124" s="150">
        <f>ROUND(I124*H124,2)</f>
        <v>0</v>
      </c>
      <c r="K124" s="152"/>
      <c r="L124" s="28"/>
      <c r="M124" s="153" t="s">
        <v>1</v>
      </c>
      <c r="N124" s="154" t="s">
        <v>37</v>
      </c>
      <c r="P124" s="155">
        <f>O124*H124</f>
        <v>0</v>
      </c>
      <c r="Q124" s="155">
        <v>0</v>
      </c>
      <c r="R124" s="155">
        <f>Q124*H124</f>
        <v>0</v>
      </c>
      <c r="S124" s="155">
        <v>0</v>
      </c>
      <c r="T124" s="156">
        <f>S124*H124</f>
        <v>0</v>
      </c>
      <c r="AR124" s="157" t="s">
        <v>177</v>
      </c>
      <c r="AT124" s="157" t="s">
        <v>174</v>
      </c>
      <c r="AU124" s="157" t="s">
        <v>79</v>
      </c>
      <c r="AY124" s="13" t="s">
        <v>172</v>
      </c>
      <c r="BE124" s="158">
        <f>IF(N124="základná",J124,0)</f>
        <v>0</v>
      </c>
      <c r="BF124" s="158">
        <f>IF(N124="znížená",J124,0)</f>
        <v>0</v>
      </c>
      <c r="BG124" s="158">
        <f>IF(N124="zákl. prenesená",J124,0)</f>
        <v>0</v>
      </c>
      <c r="BH124" s="158">
        <f>IF(N124="zníž. prenesená",J124,0)</f>
        <v>0</v>
      </c>
      <c r="BI124" s="158">
        <f>IF(N124="nulová",J124,0)</f>
        <v>0</v>
      </c>
      <c r="BJ124" s="13" t="s">
        <v>178</v>
      </c>
      <c r="BK124" s="158">
        <f>ROUND(I124*H124,2)</f>
        <v>0</v>
      </c>
      <c r="BL124" s="13" t="s">
        <v>177</v>
      </c>
      <c r="BM124" s="157" t="s">
        <v>1105</v>
      </c>
    </row>
    <row r="125" spans="2:65" s="1" customFormat="1" ht="36" customHeight="1" x14ac:dyDescent="0.2">
      <c r="B125" s="145"/>
      <c r="C125" s="146" t="s">
        <v>195</v>
      </c>
      <c r="D125" s="146" t="s">
        <v>174</v>
      </c>
      <c r="E125" s="147"/>
      <c r="F125" s="148" t="s">
        <v>1106</v>
      </c>
      <c r="G125" s="149" t="s">
        <v>257</v>
      </c>
      <c r="H125" s="150">
        <v>1</v>
      </c>
      <c r="I125" s="151"/>
      <c r="J125" s="150">
        <f>ROUND(I125*H125,2)</f>
        <v>0</v>
      </c>
      <c r="K125" s="152"/>
      <c r="L125" s="28"/>
      <c r="M125" s="153" t="s">
        <v>1</v>
      </c>
      <c r="N125" s="154" t="s">
        <v>37</v>
      </c>
      <c r="P125" s="155">
        <f>O125*H125</f>
        <v>0</v>
      </c>
      <c r="Q125" s="155">
        <v>0</v>
      </c>
      <c r="R125" s="155">
        <f>Q125*H125</f>
        <v>0</v>
      </c>
      <c r="S125" s="155">
        <v>0</v>
      </c>
      <c r="T125" s="156">
        <f>S125*H125</f>
        <v>0</v>
      </c>
      <c r="AR125" s="157" t="s">
        <v>177</v>
      </c>
      <c r="AT125" s="157" t="s">
        <v>174</v>
      </c>
      <c r="AU125" s="157" t="s">
        <v>79</v>
      </c>
      <c r="AY125" s="13" t="s">
        <v>172</v>
      </c>
      <c r="BE125" s="158">
        <f>IF(N125="základná",J125,0)</f>
        <v>0</v>
      </c>
      <c r="BF125" s="158">
        <f>IF(N125="znížená",J125,0)</f>
        <v>0</v>
      </c>
      <c r="BG125" s="158">
        <f>IF(N125="zákl. prenesená",J125,0)</f>
        <v>0</v>
      </c>
      <c r="BH125" s="158">
        <f>IF(N125="zníž. prenesená",J125,0)</f>
        <v>0</v>
      </c>
      <c r="BI125" s="158">
        <f>IF(N125="nulová",J125,0)</f>
        <v>0</v>
      </c>
      <c r="BJ125" s="13" t="s">
        <v>178</v>
      </c>
      <c r="BK125" s="158">
        <f>ROUND(I125*H125,2)</f>
        <v>0</v>
      </c>
      <c r="BL125" s="13" t="s">
        <v>177</v>
      </c>
      <c r="BM125" s="157" t="s">
        <v>1107</v>
      </c>
    </row>
    <row r="126" spans="2:65" s="11" customFormat="1" ht="25.95" customHeight="1" x14ac:dyDescent="0.25">
      <c r="B126" s="133"/>
      <c r="D126" s="134" t="s">
        <v>70</v>
      </c>
      <c r="E126" s="135"/>
      <c r="F126" s="135" t="s">
        <v>171</v>
      </c>
      <c r="I126" s="136"/>
      <c r="J126" s="137">
        <f>BK126</f>
        <v>0</v>
      </c>
      <c r="L126" s="133"/>
      <c r="M126" s="138"/>
      <c r="P126" s="139">
        <f>P127+P135+P137</f>
        <v>0</v>
      </c>
      <c r="R126" s="139">
        <f>R127+R135+R137</f>
        <v>18.5864677</v>
      </c>
      <c r="T126" s="140">
        <f>T127+T135+T137</f>
        <v>0</v>
      </c>
      <c r="AR126" s="134" t="s">
        <v>79</v>
      </c>
      <c r="AT126" s="141" t="s">
        <v>70</v>
      </c>
      <c r="AU126" s="141" t="s">
        <v>71</v>
      </c>
      <c r="AY126" s="134" t="s">
        <v>172</v>
      </c>
      <c r="BK126" s="142">
        <f>BK127+BK135+BK137</f>
        <v>0</v>
      </c>
    </row>
    <row r="127" spans="2:65" s="11" customFormat="1" ht="22.8" customHeight="1" x14ac:dyDescent="0.25">
      <c r="B127" s="133"/>
      <c r="D127" s="134" t="s">
        <v>70</v>
      </c>
      <c r="E127" s="143"/>
      <c r="F127" s="143" t="s">
        <v>173</v>
      </c>
      <c r="I127" s="136"/>
      <c r="J127" s="144">
        <f>BK127</f>
        <v>0</v>
      </c>
      <c r="L127" s="133"/>
      <c r="M127" s="138"/>
      <c r="P127" s="139">
        <f>SUM(P128:P134)</f>
        <v>0</v>
      </c>
      <c r="R127" s="139">
        <f>SUM(R128:R134)</f>
        <v>0</v>
      </c>
      <c r="T127" s="140">
        <f>SUM(T128:T134)</f>
        <v>0</v>
      </c>
      <c r="AR127" s="134" t="s">
        <v>79</v>
      </c>
      <c r="AT127" s="141" t="s">
        <v>70</v>
      </c>
      <c r="AU127" s="141" t="s">
        <v>79</v>
      </c>
      <c r="AY127" s="134" t="s">
        <v>172</v>
      </c>
      <c r="BK127" s="142">
        <f>SUM(BK128:BK134)</f>
        <v>0</v>
      </c>
    </row>
    <row r="128" spans="2:65" s="1" customFormat="1" ht="16.5" customHeight="1" x14ac:dyDescent="0.2">
      <c r="B128" s="145"/>
      <c r="C128" s="146" t="s">
        <v>205</v>
      </c>
      <c r="D128" s="146" t="s">
        <v>174</v>
      </c>
      <c r="E128" s="147"/>
      <c r="F128" s="148" t="s">
        <v>1001</v>
      </c>
      <c r="G128" s="149" t="s">
        <v>176</v>
      </c>
      <c r="H128" s="150">
        <v>29.53</v>
      </c>
      <c r="I128" s="151"/>
      <c r="J128" s="150">
        <f t="shared" ref="J128:J134" si="0">ROUND(I128*H128,2)</f>
        <v>0</v>
      </c>
      <c r="K128" s="152"/>
      <c r="L128" s="28"/>
      <c r="M128" s="153" t="s">
        <v>1</v>
      </c>
      <c r="N128" s="154" t="s">
        <v>37</v>
      </c>
      <c r="P128" s="155">
        <f t="shared" ref="P128:P134" si="1">O128*H128</f>
        <v>0</v>
      </c>
      <c r="Q128" s="155">
        <v>0</v>
      </c>
      <c r="R128" s="155">
        <f t="shared" ref="R128:R134" si="2">Q128*H128</f>
        <v>0</v>
      </c>
      <c r="S128" s="155">
        <v>0</v>
      </c>
      <c r="T128" s="156">
        <f t="shared" ref="T128:T134" si="3">S128*H128</f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ref="BE128:BE134" si="4">IF(N128="základná",J128,0)</f>
        <v>0</v>
      </c>
      <c r="BF128" s="158">
        <f t="shared" ref="BF128:BF134" si="5">IF(N128="znížená",J128,0)</f>
        <v>0</v>
      </c>
      <c r="BG128" s="158">
        <f t="shared" ref="BG128:BG134" si="6">IF(N128="zákl. prenesená",J128,0)</f>
        <v>0</v>
      </c>
      <c r="BH128" s="158">
        <f t="shared" ref="BH128:BH134" si="7">IF(N128="zníž. prenesená",J128,0)</f>
        <v>0</v>
      </c>
      <c r="BI128" s="158">
        <f t="shared" ref="BI128:BI134" si="8">IF(N128="nulová",J128,0)</f>
        <v>0</v>
      </c>
      <c r="BJ128" s="13" t="s">
        <v>178</v>
      </c>
      <c r="BK128" s="158">
        <f t="shared" ref="BK128:BK134" si="9">ROUND(I128*H128,2)</f>
        <v>0</v>
      </c>
      <c r="BL128" s="13" t="s">
        <v>177</v>
      </c>
      <c r="BM128" s="157" t="s">
        <v>1108</v>
      </c>
    </row>
    <row r="129" spans="2:65" s="1" customFormat="1" ht="36" customHeight="1" x14ac:dyDescent="0.2">
      <c r="B129" s="145"/>
      <c r="C129" s="146" t="s">
        <v>212</v>
      </c>
      <c r="D129" s="146" t="s">
        <v>174</v>
      </c>
      <c r="E129" s="147"/>
      <c r="F129" s="148" t="s">
        <v>184</v>
      </c>
      <c r="G129" s="149" t="s">
        <v>176</v>
      </c>
      <c r="H129" s="150">
        <v>29.53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1109</v>
      </c>
    </row>
    <row r="130" spans="2:65" s="1" customFormat="1" ht="36" customHeight="1" x14ac:dyDescent="0.2">
      <c r="B130" s="145"/>
      <c r="C130" s="146" t="s">
        <v>233</v>
      </c>
      <c r="D130" s="146" t="s">
        <v>174</v>
      </c>
      <c r="E130" s="147"/>
      <c r="F130" s="148" t="s">
        <v>868</v>
      </c>
      <c r="G130" s="149" t="s">
        <v>176</v>
      </c>
      <c r="H130" s="150">
        <v>10.61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1110</v>
      </c>
    </row>
    <row r="131" spans="2:65" s="1" customFormat="1" ht="36" customHeight="1" x14ac:dyDescent="0.2">
      <c r="B131" s="145"/>
      <c r="C131" s="146" t="s">
        <v>236</v>
      </c>
      <c r="D131" s="146" t="s">
        <v>174</v>
      </c>
      <c r="E131" s="147"/>
      <c r="F131" s="148" t="s">
        <v>1059</v>
      </c>
      <c r="G131" s="149" t="s">
        <v>176</v>
      </c>
      <c r="H131" s="150">
        <v>10.61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1111</v>
      </c>
    </row>
    <row r="132" spans="2:65" s="1" customFormat="1" ht="24" customHeight="1" x14ac:dyDescent="0.2">
      <c r="B132" s="145"/>
      <c r="C132" s="146" t="s">
        <v>108</v>
      </c>
      <c r="D132" s="146" t="s">
        <v>174</v>
      </c>
      <c r="E132" s="147"/>
      <c r="F132" s="148" t="s">
        <v>199</v>
      </c>
      <c r="G132" s="149" t="s">
        <v>176</v>
      </c>
      <c r="H132" s="150">
        <v>10.61</v>
      </c>
      <c r="I132" s="151"/>
      <c r="J132" s="150">
        <f t="shared" si="0"/>
        <v>0</v>
      </c>
      <c r="K132" s="152"/>
      <c r="L132" s="28"/>
      <c r="M132" s="153" t="s">
        <v>1</v>
      </c>
      <c r="N132" s="154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1112</v>
      </c>
    </row>
    <row r="133" spans="2:65" s="1" customFormat="1" ht="36" customHeight="1" x14ac:dyDescent="0.2">
      <c r="B133" s="145"/>
      <c r="C133" s="146" t="s">
        <v>111</v>
      </c>
      <c r="D133" s="146" t="s">
        <v>174</v>
      </c>
      <c r="E133" s="147"/>
      <c r="F133" s="148" t="s">
        <v>202</v>
      </c>
      <c r="G133" s="149" t="s">
        <v>176</v>
      </c>
      <c r="H133" s="150">
        <v>10.61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1113</v>
      </c>
    </row>
    <row r="134" spans="2:65" s="1" customFormat="1" ht="24" customHeight="1" x14ac:dyDescent="0.2">
      <c r="B134" s="145"/>
      <c r="C134" s="146" t="s">
        <v>114</v>
      </c>
      <c r="D134" s="146" t="s">
        <v>174</v>
      </c>
      <c r="E134" s="147"/>
      <c r="F134" s="148" t="s">
        <v>940</v>
      </c>
      <c r="G134" s="149" t="s">
        <v>176</v>
      </c>
      <c r="H134" s="150">
        <v>16.920000000000002</v>
      </c>
      <c r="I134" s="151"/>
      <c r="J134" s="150">
        <f t="shared" si="0"/>
        <v>0</v>
      </c>
      <c r="K134" s="152"/>
      <c r="L134" s="28"/>
      <c r="M134" s="153" t="s">
        <v>1</v>
      </c>
      <c r="N134" s="154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177</v>
      </c>
      <c r="AT134" s="157" t="s">
        <v>174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1114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313</v>
      </c>
      <c r="I135" s="136"/>
      <c r="J135" s="144">
        <f>BK135</f>
        <v>0</v>
      </c>
      <c r="L135" s="133"/>
      <c r="M135" s="138"/>
      <c r="P135" s="139">
        <f>P136</f>
        <v>0</v>
      </c>
      <c r="R135" s="139">
        <f>R136</f>
        <v>18.170299700000001</v>
      </c>
      <c r="T135" s="140">
        <f>T136</f>
        <v>0</v>
      </c>
      <c r="AR135" s="134" t="s">
        <v>79</v>
      </c>
      <c r="AT135" s="141" t="s">
        <v>70</v>
      </c>
      <c r="AU135" s="141" t="s">
        <v>79</v>
      </c>
      <c r="AY135" s="134" t="s">
        <v>172</v>
      </c>
      <c r="BK135" s="142">
        <f>BK136</f>
        <v>0</v>
      </c>
    </row>
    <row r="136" spans="2:65" s="1" customFormat="1" ht="36" customHeight="1" x14ac:dyDescent="0.2">
      <c r="B136" s="145"/>
      <c r="C136" s="146" t="s">
        <v>117</v>
      </c>
      <c r="D136" s="146" t="s">
        <v>174</v>
      </c>
      <c r="E136" s="147"/>
      <c r="F136" s="148" t="s">
        <v>1064</v>
      </c>
      <c r="G136" s="149" t="s">
        <v>176</v>
      </c>
      <c r="H136" s="150">
        <v>9.61</v>
      </c>
      <c r="I136" s="151"/>
      <c r="J136" s="150">
        <f>ROUND(I136*H136,2)</f>
        <v>0</v>
      </c>
      <c r="K136" s="152"/>
      <c r="L136" s="28"/>
      <c r="M136" s="153" t="s">
        <v>1</v>
      </c>
      <c r="N136" s="154" t="s">
        <v>37</v>
      </c>
      <c r="P136" s="155">
        <f>O136*H136</f>
        <v>0</v>
      </c>
      <c r="Q136" s="155">
        <v>1.8907700000000001</v>
      </c>
      <c r="R136" s="155">
        <f>Q136*H136</f>
        <v>18.170299700000001</v>
      </c>
      <c r="S136" s="155">
        <v>0</v>
      </c>
      <c r="T136" s="156">
        <f>S136*H136</f>
        <v>0</v>
      </c>
      <c r="AR136" s="157" t="s">
        <v>177</v>
      </c>
      <c r="AT136" s="157" t="s">
        <v>174</v>
      </c>
      <c r="AU136" s="157" t="s">
        <v>178</v>
      </c>
      <c r="AY136" s="13" t="s">
        <v>172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178</v>
      </c>
      <c r="BK136" s="158">
        <f>ROUND(I136*H136,2)</f>
        <v>0</v>
      </c>
      <c r="BL136" s="13" t="s">
        <v>177</v>
      </c>
      <c r="BM136" s="157" t="s">
        <v>1115</v>
      </c>
    </row>
    <row r="137" spans="2:65" s="11" customFormat="1" ht="22.8" customHeight="1" x14ac:dyDescent="0.25">
      <c r="B137" s="133"/>
      <c r="D137" s="134" t="s">
        <v>70</v>
      </c>
      <c r="E137" s="143"/>
      <c r="F137" s="143" t="s">
        <v>1066</v>
      </c>
      <c r="I137" s="136"/>
      <c r="J137" s="144">
        <f>BK137</f>
        <v>0</v>
      </c>
      <c r="L137" s="133"/>
      <c r="M137" s="138"/>
      <c r="P137" s="139">
        <f>SUM(P138:P140)</f>
        <v>0</v>
      </c>
      <c r="R137" s="139">
        <f>SUM(R138:R140)</f>
        <v>0.41616800000000004</v>
      </c>
      <c r="T137" s="140">
        <f>SUM(T138:T140)</f>
        <v>0</v>
      </c>
      <c r="AR137" s="134" t="s">
        <v>79</v>
      </c>
      <c r="AT137" s="141" t="s">
        <v>70</v>
      </c>
      <c r="AU137" s="141" t="s">
        <v>79</v>
      </c>
      <c r="AY137" s="134" t="s">
        <v>172</v>
      </c>
      <c r="BK137" s="142">
        <f>SUM(BK138:BK140)</f>
        <v>0</v>
      </c>
    </row>
    <row r="138" spans="2:65" s="1" customFormat="1" ht="36" customHeight="1" x14ac:dyDescent="0.2">
      <c r="B138" s="145"/>
      <c r="C138" s="146" t="s">
        <v>120</v>
      </c>
      <c r="D138" s="146" t="s">
        <v>174</v>
      </c>
      <c r="E138" s="147"/>
      <c r="F138" s="148" t="s">
        <v>1116</v>
      </c>
      <c r="G138" s="149" t="s">
        <v>395</v>
      </c>
      <c r="H138" s="150">
        <v>37.6</v>
      </c>
      <c r="I138" s="151"/>
      <c r="J138" s="150">
        <f>ROUND(I138*H138,2)</f>
        <v>0</v>
      </c>
      <c r="K138" s="152"/>
      <c r="L138" s="28"/>
      <c r="M138" s="153" t="s">
        <v>1</v>
      </c>
      <c r="N138" s="154" t="s">
        <v>37</v>
      </c>
      <c r="P138" s="155">
        <f>O138*H138</f>
        <v>0</v>
      </c>
      <c r="Q138" s="155">
        <v>5.0000000000000002E-5</v>
      </c>
      <c r="R138" s="155">
        <f>Q138*H138</f>
        <v>1.8800000000000002E-3</v>
      </c>
      <c r="S138" s="155">
        <v>0</v>
      </c>
      <c r="T138" s="156">
        <f>S138*H138</f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178</v>
      </c>
      <c r="BK138" s="158">
        <f>ROUND(I138*H138,2)</f>
        <v>0</v>
      </c>
      <c r="BL138" s="13" t="s">
        <v>177</v>
      </c>
      <c r="BM138" s="157" t="s">
        <v>1117</v>
      </c>
    </row>
    <row r="139" spans="2:65" s="1" customFormat="1" ht="16.5" customHeight="1" x14ac:dyDescent="0.2">
      <c r="B139" s="145"/>
      <c r="C139" s="159" t="s">
        <v>123</v>
      </c>
      <c r="D139" s="159" t="s">
        <v>244</v>
      </c>
      <c r="E139" s="160"/>
      <c r="F139" s="161" t="s">
        <v>1118</v>
      </c>
      <c r="G139" s="162" t="s">
        <v>395</v>
      </c>
      <c r="H139" s="163">
        <v>41.1</v>
      </c>
      <c r="I139" s="164"/>
      <c r="J139" s="163">
        <f>ROUND(I139*H139,2)</f>
        <v>0</v>
      </c>
      <c r="K139" s="165"/>
      <c r="L139" s="166"/>
      <c r="M139" s="167" t="s">
        <v>1</v>
      </c>
      <c r="N139" s="168" t="s">
        <v>37</v>
      </c>
      <c r="P139" s="155">
        <f>O139*H139</f>
        <v>0</v>
      </c>
      <c r="Q139" s="155">
        <v>1.008E-2</v>
      </c>
      <c r="R139" s="155">
        <f>Q139*H139</f>
        <v>0.41428800000000005</v>
      </c>
      <c r="S139" s="155">
        <v>0</v>
      </c>
      <c r="T139" s="156">
        <f>S139*H139</f>
        <v>0</v>
      </c>
      <c r="AR139" s="157" t="s">
        <v>201</v>
      </c>
      <c r="AT139" s="157" t="s">
        <v>244</v>
      </c>
      <c r="AU139" s="157" t="s">
        <v>178</v>
      </c>
      <c r="AY139" s="13" t="s">
        <v>172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3" t="s">
        <v>178</v>
      </c>
      <c r="BK139" s="158">
        <f>ROUND(I139*H139,2)</f>
        <v>0</v>
      </c>
      <c r="BL139" s="13" t="s">
        <v>177</v>
      </c>
      <c r="BM139" s="157" t="s">
        <v>1119</v>
      </c>
    </row>
    <row r="140" spans="2:65" s="1" customFormat="1" ht="24" customHeight="1" x14ac:dyDescent="0.2">
      <c r="B140" s="145"/>
      <c r="C140" s="146" t="s">
        <v>883</v>
      </c>
      <c r="D140" s="146" t="s">
        <v>174</v>
      </c>
      <c r="E140" s="147"/>
      <c r="F140" s="148" t="s">
        <v>1120</v>
      </c>
      <c r="G140" s="149" t="s">
        <v>395</v>
      </c>
      <c r="H140" s="150">
        <v>37.6</v>
      </c>
      <c r="I140" s="151"/>
      <c r="J140" s="150">
        <f>ROUND(I140*H140,2)</f>
        <v>0</v>
      </c>
      <c r="K140" s="152"/>
      <c r="L140" s="28"/>
      <c r="M140" s="169" t="s">
        <v>1</v>
      </c>
      <c r="N140" s="170" t="s">
        <v>37</v>
      </c>
      <c r="O140" s="171"/>
      <c r="P140" s="172">
        <f>O140*H140</f>
        <v>0</v>
      </c>
      <c r="Q140" s="172">
        <v>0</v>
      </c>
      <c r="R140" s="172">
        <f>Q140*H140</f>
        <v>0</v>
      </c>
      <c r="S140" s="172">
        <v>0</v>
      </c>
      <c r="T140" s="173">
        <f>S140*H140</f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3" t="s">
        <v>178</v>
      </c>
      <c r="BK140" s="158">
        <f>ROUND(I140*H140,2)</f>
        <v>0</v>
      </c>
      <c r="BL140" s="13" t="s">
        <v>177</v>
      </c>
      <c r="BM140" s="157" t="s">
        <v>1121</v>
      </c>
    </row>
    <row r="141" spans="2:65" s="1" customFormat="1" ht="6.9" customHeight="1" x14ac:dyDescent="0.2">
      <c r="B141" s="40"/>
      <c r="C141" s="41"/>
      <c r="D141" s="41"/>
      <c r="E141" s="41"/>
      <c r="F141" s="41"/>
      <c r="G141" s="41"/>
      <c r="H141" s="41"/>
      <c r="I141" s="107"/>
      <c r="J141" s="41"/>
      <c r="K141" s="41"/>
      <c r="L141" s="28"/>
    </row>
  </sheetData>
  <autoFilter ref="C120:K140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9"/>
  <sheetViews>
    <sheetView showGridLines="0" workbookViewId="0">
      <selection activeCell="E15" sqref="E15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104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1122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ROUND((SUM(BE121:BE138)),  2)</f>
        <v>0</v>
      </c>
      <c r="I33" s="95">
        <v>0.2</v>
      </c>
      <c r="J33" s="94">
        <f>ROUND(((SUM(BE121:BE138))*I33),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ROUND((SUM(BF121:BF138)),  2)</f>
        <v>0</v>
      </c>
      <c r="I34" s="95">
        <v>0.2</v>
      </c>
      <c r="J34" s="94">
        <f>ROUND(((SUM(BF121:BF138))*I34),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ROUND((SUM(BG121:BG138)),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ROUND((SUM(BH121:BH138)),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ROUND((SUM(BI121:BI138)),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09 - Prípojka plynovodu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1123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8" customFormat="1" ht="24.9" customHeight="1" x14ac:dyDescent="0.2">
      <c r="B98" s="113"/>
      <c r="D98" s="114" t="s">
        <v>1124</v>
      </c>
      <c r="E98" s="115"/>
      <c r="F98" s="115"/>
      <c r="G98" s="115"/>
      <c r="H98" s="115"/>
      <c r="I98" s="116"/>
      <c r="J98" s="117">
        <f>J129</f>
        <v>0</v>
      </c>
      <c r="L98" s="113"/>
    </row>
    <row r="99" spans="2:12" s="9" customFormat="1" ht="19.95" customHeight="1" x14ac:dyDescent="0.2">
      <c r="B99" s="118"/>
      <c r="D99" s="119" t="s">
        <v>1125</v>
      </c>
      <c r="E99" s="120"/>
      <c r="F99" s="120"/>
      <c r="G99" s="120"/>
      <c r="H99" s="120"/>
      <c r="I99" s="121"/>
      <c r="J99" s="122">
        <f>J130</f>
        <v>0</v>
      </c>
      <c r="L99" s="118"/>
    </row>
    <row r="100" spans="2:12" s="8" customFormat="1" ht="24.9" customHeight="1" x14ac:dyDescent="0.2">
      <c r="B100" s="113"/>
      <c r="D100" s="114" t="s">
        <v>1126</v>
      </c>
      <c r="E100" s="115"/>
      <c r="F100" s="115"/>
      <c r="G100" s="115"/>
      <c r="H100" s="115"/>
      <c r="I100" s="116"/>
      <c r="J100" s="117">
        <f>J134</f>
        <v>0</v>
      </c>
      <c r="L100" s="113"/>
    </row>
    <row r="101" spans="2:12" s="9" customFormat="1" ht="19.95" customHeight="1" x14ac:dyDescent="0.2">
      <c r="B101" s="118"/>
      <c r="D101" s="119" t="s">
        <v>1127</v>
      </c>
      <c r="E101" s="120"/>
      <c r="F101" s="120"/>
      <c r="G101" s="120"/>
      <c r="H101" s="120"/>
      <c r="I101" s="121"/>
      <c r="J101" s="122">
        <f>J135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SO 09 - Prípojka plynovodu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P122+P129+P134</f>
        <v>0</v>
      </c>
      <c r="Q121" s="49"/>
      <c r="R121" s="130">
        <f>R122+R129+R134</f>
        <v>46.506609999999995</v>
      </c>
      <c r="S121" s="49"/>
      <c r="T121" s="131">
        <f>T122+T129+T134</f>
        <v>0</v>
      </c>
      <c r="AT121" s="13" t="s">
        <v>70</v>
      </c>
      <c r="AU121" s="13" t="s">
        <v>133</v>
      </c>
      <c r="BK121" s="132">
        <f>BK122+BK129+BK134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1128</v>
      </c>
      <c r="I122" s="136"/>
      <c r="J122" s="137">
        <f>BK122</f>
        <v>0</v>
      </c>
      <c r="L122" s="133"/>
      <c r="M122" s="138"/>
      <c r="P122" s="139">
        <f>SUM(P123:P128)</f>
        <v>0</v>
      </c>
      <c r="R122" s="139">
        <f>SUM(R123:R128)</f>
        <v>46.492799999999995</v>
      </c>
      <c r="T122" s="140">
        <f>SUM(T123:T128)</f>
        <v>0</v>
      </c>
      <c r="AR122" s="134" t="s">
        <v>71</v>
      </c>
      <c r="AT122" s="141" t="s">
        <v>70</v>
      </c>
      <c r="AU122" s="141" t="s">
        <v>71</v>
      </c>
      <c r="AY122" s="134" t="s">
        <v>172</v>
      </c>
      <c r="BK122" s="142">
        <f>SUM(BK123:BK128)</f>
        <v>0</v>
      </c>
    </row>
    <row r="123" spans="2:65" s="1" customFormat="1" ht="16.5" customHeight="1" x14ac:dyDescent="0.2">
      <c r="B123" s="145"/>
      <c r="C123" s="146" t="s">
        <v>120</v>
      </c>
      <c r="D123" s="146" t="s">
        <v>174</v>
      </c>
      <c r="E123" s="147"/>
      <c r="F123" s="148" t="s">
        <v>1001</v>
      </c>
      <c r="G123" s="149" t="s">
        <v>176</v>
      </c>
      <c r="H123" s="150">
        <v>104.4</v>
      </c>
      <c r="I123" s="151"/>
      <c r="J123" s="150">
        <f t="shared" ref="J123:J128" si="0">ROUND(I123*H123,2)</f>
        <v>0</v>
      </c>
      <c r="K123" s="152"/>
      <c r="L123" s="28"/>
      <c r="M123" s="153" t="s">
        <v>1</v>
      </c>
      <c r="N123" s="154" t="s">
        <v>37</v>
      </c>
      <c r="P123" s="155">
        <f t="shared" ref="P123:P128" si="1">O123*H123</f>
        <v>0</v>
      </c>
      <c r="Q123" s="155">
        <v>0</v>
      </c>
      <c r="R123" s="155">
        <f t="shared" ref="R123:R128" si="2">Q123*H123</f>
        <v>0</v>
      </c>
      <c r="S123" s="155">
        <v>0</v>
      </c>
      <c r="T123" s="156">
        <f t="shared" ref="T123:T128" si="3">S123*H123</f>
        <v>0</v>
      </c>
      <c r="AR123" s="157" t="s">
        <v>177</v>
      </c>
      <c r="AT123" s="157" t="s">
        <v>174</v>
      </c>
      <c r="AU123" s="157" t="s">
        <v>79</v>
      </c>
      <c r="AY123" s="13" t="s">
        <v>172</v>
      </c>
      <c r="BE123" s="158">
        <f t="shared" ref="BE123:BE128" si="4">IF(N123="základná",J123,0)</f>
        <v>0</v>
      </c>
      <c r="BF123" s="158">
        <f t="shared" ref="BF123:BF128" si="5">IF(N123="znížená",J123,0)</f>
        <v>0</v>
      </c>
      <c r="BG123" s="158">
        <f t="shared" ref="BG123:BG128" si="6">IF(N123="zákl. prenesená",J123,0)</f>
        <v>0</v>
      </c>
      <c r="BH123" s="158">
        <f t="shared" ref="BH123:BH128" si="7">IF(N123="zníž. prenesená",J123,0)</f>
        <v>0</v>
      </c>
      <c r="BI123" s="158">
        <f t="shared" ref="BI123:BI128" si="8">IF(N123="nulová",J123,0)</f>
        <v>0</v>
      </c>
      <c r="BJ123" s="13" t="s">
        <v>178</v>
      </c>
      <c r="BK123" s="158">
        <f t="shared" ref="BK123:BK128" si="9">ROUND(I123*H123,2)</f>
        <v>0</v>
      </c>
      <c r="BL123" s="13" t="s">
        <v>177</v>
      </c>
      <c r="BM123" s="157" t="s">
        <v>1129</v>
      </c>
    </row>
    <row r="124" spans="2:65" s="1" customFormat="1" ht="36" customHeight="1" x14ac:dyDescent="0.2">
      <c r="B124" s="145"/>
      <c r="C124" s="146" t="s">
        <v>123</v>
      </c>
      <c r="D124" s="146" t="s">
        <v>174</v>
      </c>
      <c r="E124" s="147"/>
      <c r="F124" s="148" t="s">
        <v>184</v>
      </c>
      <c r="G124" s="149" t="s">
        <v>176</v>
      </c>
      <c r="H124" s="150">
        <v>104.4</v>
      </c>
      <c r="I124" s="151"/>
      <c r="J124" s="150">
        <f t="shared" si="0"/>
        <v>0</v>
      </c>
      <c r="K124" s="152"/>
      <c r="L124" s="28"/>
      <c r="M124" s="153" t="s">
        <v>1</v>
      </c>
      <c r="N124" s="154" t="s">
        <v>37</v>
      </c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177</v>
      </c>
      <c r="AT124" s="157" t="s">
        <v>174</v>
      </c>
      <c r="AU124" s="157" t="s">
        <v>79</v>
      </c>
      <c r="AY124" s="13" t="s">
        <v>172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178</v>
      </c>
      <c r="BK124" s="158">
        <f t="shared" si="9"/>
        <v>0</v>
      </c>
      <c r="BL124" s="13" t="s">
        <v>177</v>
      </c>
      <c r="BM124" s="157" t="s">
        <v>1130</v>
      </c>
    </row>
    <row r="125" spans="2:65" s="1" customFormat="1" ht="24" customHeight="1" x14ac:dyDescent="0.2">
      <c r="B125" s="145"/>
      <c r="C125" s="146" t="s">
        <v>177</v>
      </c>
      <c r="D125" s="146" t="s">
        <v>174</v>
      </c>
      <c r="E125" s="147"/>
      <c r="F125" s="148" t="s">
        <v>1131</v>
      </c>
      <c r="G125" s="149" t="s">
        <v>176</v>
      </c>
      <c r="H125" s="150">
        <v>27.84</v>
      </c>
      <c r="I125" s="151"/>
      <c r="J125" s="150">
        <f t="shared" si="0"/>
        <v>0</v>
      </c>
      <c r="K125" s="152"/>
      <c r="L125" s="28"/>
      <c r="M125" s="153" t="s">
        <v>1</v>
      </c>
      <c r="N125" s="154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177</v>
      </c>
      <c r="AT125" s="157" t="s">
        <v>174</v>
      </c>
      <c r="AU125" s="157" t="s">
        <v>79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1132</v>
      </c>
    </row>
    <row r="126" spans="2:65" s="1" customFormat="1" ht="24" customHeight="1" x14ac:dyDescent="0.2">
      <c r="B126" s="145"/>
      <c r="C126" s="146" t="s">
        <v>209</v>
      </c>
      <c r="D126" s="146" t="s">
        <v>174</v>
      </c>
      <c r="E126" s="147"/>
      <c r="F126" s="148" t="s">
        <v>1133</v>
      </c>
      <c r="G126" s="149" t="s">
        <v>176</v>
      </c>
      <c r="H126" s="150">
        <v>76.56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79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1134</v>
      </c>
    </row>
    <row r="127" spans="2:65" s="1" customFormat="1" ht="24" customHeight="1" x14ac:dyDescent="0.2">
      <c r="B127" s="145"/>
      <c r="C127" s="146" t="s">
        <v>198</v>
      </c>
      <c r="D127" s="146" t="s">
        <v>174</v>
      </c>
      <c r="E127" s="147"/>
      <c r="F127" s="148" t="s">
        <v>1135</v>
      </c>
      <c r="G127" s="149" t="s">
        <v>176</v>
      </c>
      <c r="H127" s="150">
        <v>27.84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79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1136</v>
      </c>
    </row>
    <row r="128" spans="2:65" s="1" customFormat="1" ht="16.5" customHeight="1" x14ac:dyDescent="0.2">
      <c r="B128" s="145"/>
      <c r="C128" s="159" t="s">
        <v>195</v>
      </c>
      <c r="D128" s="159" t="s">
        <v>244</v>
      </c>
      <c r="E128" s="160"/>
      <c r="F128" s="161" t="s">
        <v>1137</v>
      </c>
      <c r="G128" s="162" t="s">
        <v>176</v>
      </c>
      <c r="H128" s="163">
        <v>27.84</v>
      </c>
      <c r="I128" s="164"/>
      <c r="J128" s="163">
        <f t="shared" si="0"/>
        <v>0</v>
      </c>
      <c r="K128" s="165"/>
      <c r="L128" s="166"/>
      <c r="M128" s="167" t="s">
        <v>1</v>
      </c>
      <c r="N128" s="168" t="s">
        <v>37</v>
      </c>
      <c r="P128" s="155">
        <f t="shared" si="1"/>
        <v>0</v>
      </c>
      <c r="Q128" s="155">
        <v>1.67</v>
      </c>
      <c r="R128" s="155">
        <f t="shared" si="2"/>
        <v>46.492799999999995</v>
      </c>
      <c r="S128" s="155">
        <v>0</v>
      </c>
      <c r="T128" s="156">
        <f t="shared" si="3"/>
        <v>0</v>
      </c>
      <c r="AR128" s="157" t="s">
        <v>201</v>
      </c>
      <c r="AT128" s="157" t="s">
        <v>244</v>
      </c>
      <c r="AU128" s="157" t="s">
        <v>79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1138</v>
      </c>
    </row>
    <row r="129" spans="2:65" s="11" customFormat="1" ht="25.95" customHeight="1" x14ac:dyDescent="0.25">
      <c r="B129" s="133"/>
      <c r="D129" s="134" t="s">
        <v>70</v>
      </c>
      <c r="E129" s="135"/>
      <c r="F129" s="135" t="s">
        <v>1139</v>
      </c>
      <c r="I129" s="136"/>
      <c r="J129" s="137">
        <f>BK129</f>
        <v>0</v>
      </c>
      <c r="L129" s="133"/>
      <c r="M129" s="138"/>
      <c r="P129" s="139">
        <f>P130</f>
        <v>0</v>
      </c>
      <c r="R129" s="139">
        <f>R130</f>
        <v>1.3479999999999999E-2</v>
      </c>
      <c r="T129" s="140">
        <f>T130</f>
        <v>0</v>
      </c>
      <c r="AR129" s="134" t="s">
        <v>178</v>
      </c>
      <c r="AT129" s="141" t="s">
        <v>70</v>
      </c>
      <c r="AU129" s="141" t="s">
        <v>71</v>
      </c>
      <c r="AY129" s="134" t="s">
        <v>172</v>
      </c>
      <c r="BK129" s="142">
        <f>BK130</f>
        <v>0</v>
      </c>
    </row>
    <row r="130" spans="2:65" s="11" customFormat="1" ht="22.8" customHeight="1" x14ac:dyDescent="0.25">
      <c r="B130" s="133"/>
      <c r="D130" s="134" t="s">
        <v>70</v>
      </c>
      <c r="E130" s="143"/>
      <c r="F130" s="143" t="s">
        <v>1140</v>
      </c>
      <c r="I130" s="136"/>
      <c r="J130" s="144">
        <f>BK130</f>
        <v>0</v>
      </c>
      <c r="L130" s="133"/>
      <c r="M130" s="138"/>
      <c r="P130" s="139">
        <f>SUM(P131:P133)</f>
        <v>0</v>
      </c>
      <c r="R130" s="139">
        <f>SUM(R131:R133)</f>
        <v>1.3479999999999999E-2</v>
      </c>
      <c r="T130" s="140">
        <f>SUM(T131:T133)</f>
        <v>0</v>
      </c>
      <c r="AR130" s="134" t="s">
        <v>178</v>
      </c>
      <c r="AT130" s="141" t="s">
        <v>70</v>
      </c>
      <c r="AU130" s="141" t="s">
        <v>79</v>
      </c>
      <c r="AY130" s="134" t="s">
        <v>172</v>
      </c>
      <c r="BK130" s="142">
        <f>SUM(BK131:BK133)</f>
        <v>0</v>
      </c>
    </row>
    <row r="131" spans="2:65" s="1" customFormat="1" ht="16.5" customHeight="1" x14ac:dyDescent="0.2">
      <c r="B131" s="145"/>
      <c r="C131" s="146" t="s">
        <v>201</v>
      </c>
      <c r="D131" s="146" t="s">
        <v>174</v>
      </c>
      <c r="E131" s="147"/>
      <c r="F131" s="148" t="s">
        <v>1141</v>
      </c>
      <c r="G131" s="149" t="s">
        <v>257</v>
      </c>
      <c r="H131" s="150">
        <v>1</v>
      </c>
      <c r="I131" s="151"/>
      <c r="J131" s="150">
        <f>ROUND(I131*H131,2)</f>
        <v>0</v>
      </c>
      <c r="K131" s="152"/>
      <c r="L131" s="28"/>
      <c r="M131" s="153" t="s">
        <v>1</v>
      </c>
      <c r="N131" s="154" t="s">
        <v>37</v>
      </c>
      <c r="P131" s="155">
        <f>O131*H131</f>
        <v>0</v>
      </c>
      <c r="Q131" s="155">
        <v>3.0100000000000001E-3</v>
      </c>
      <c r="R131" s="155">
        <f>Q131*H131</f>
        <v>3.0100000000000001E-3</v>
      </c>
      <c r="S131" s="155">
        <v>0</v>
      </c>
      <c r="T131" s="156">
        <f>S131*H131</f>
        <v>0</v>
      </c>
      <c r="AR131" s="157" t="s">
        <v>123</v>
      </c>
      <c r="AT131" s="157" t="s">
        <v>174</v>
      </c>
      <c r="AU131" s="157" t="s">
        <v>178</v>
      </c>
      <c r="AY131" s="13" t="s">
        <v>172</v>
      </c>
      <c r="BE131" s="158">
        <f>IF(N131="základná",J131,0)</f>
        <v>0</v>
      </c>
      <c r="BF131" s="158">
        <f>IF(N131="znížená",J131,0)</f>
        <v>0</v>
      </c>
      <c r="BG131" s="158">
        <f>IF(N131="zákl. prenesená",J131,0)</f>
        <v>0</v>
      </c>
      <c r="BH131" s="158">
        <f>IF(N131="zníž. prenesená",J131,0)</f>
        <v>0</v>
      </c>
      <c r="BI131" s="158">
        <f>IF(N131="nulová",J131,0)</f>
        <v>0</v>
      </c>
      <c r="BJ131" s="13" t="s">
        <v>178</v>
      </c>
      <c r="BK131" s="158">
        <f>ROUND(I131*H131,2)</f>
        <v>0</v>
      </c>
      <c r="BL131" s="13" t="s">
        <v>123</v>
      </c>
      <c r="BM131" s="157" t="s">
        <v>1142</v>
      </c>
    </row>
    <row r="132" spans="2:65" s="1" customFormat="1" ht="24" customHeight="1" x14ac:dyDescent="0.2">
      <c r="B132" s="145"/>
      <c r="C132" s="146" t="s">
        <v>233</v>
      </c>
      <c r="D132" s="146" t="s">
        <v>174</v>
      </c>
      <c r="E132" s="147"/>
      <c r="F132" s="148" t="s">
        <v>1143</v>
      </c>
      <c r="G132" s="149" t="s">
        <v>257</v>
      </c>
      <c r="H132" s="150">
        <v>1</v>
      </c>
      <c r="I132" s="151"/>
      <c r="J132" s="150">
        <f>ROUND(I132*H132,2)</f>
        <v>0</v>
      </c>
      <c r="K132" s="152"/>
      <c r="L132" s="28"/>
      <c r="M132" s="153" t="s">
        <v>1</v>
      </c>
      <c r="N132" s="154" t="s">
        <v>37</v>
      </c>
      <c r="P132" s="155">
        <f>O132*H132</f>
        <v>0</v>
      </c>
      <c r="Q132" s="155">
        <v>3.65E-3</v>
      </c>
      <c r="R132" s="155">
        <f>Q132*H132</f>
        <v>3.65E-3</v>
      </c>
      <c r="S132" s="155">
        <v>0</v>
      </c>
      <c r="T132" s="156">
        <f>S132*H132</f>
        <v>0</v>
      </c>
      <c r="AR132" s="157" t="s">
        <v>123</v>
      </c>
      <c r="AT132" s="157" t="s">
        <v>174</v>
      </c>
      <c r="AU132" s="157" t="s">
        <v>178</v>
      </c>
      <c r="AY132" s="13" t="s">
        <v>172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3" t="s">
        <v>178</v>
      </c>
      <c r="BK132" s="158">
        <f>ROUND(I132*H132,2)</f>
        <v>0</v>
      </c>
      <c r="BL132" s="13" t="s">
        <v>123</v>
      </c>
      <c r="BM132" s="157" t="s">
        <v>1144</v>
      </c>
    </row>
    <row r="133" spans="2:65" s="1" customFormat="1" ht="24" customHeight="1" x14ac:dyDescent="0.2">
      <c r="B133" s="145"/>
      <c r="C133" s="146" t="s">
        <v>236</v>
      </c>
      <c r="D133" s="146" t="s">
        <v>174</v>
      </c>
      <c r="E133" s="147"/>
      <c r="F133" s="148" t="s">
        <v>1145</v>
      </c>
      <c r="G133" s="149" t="s">
        <v>257</v>
      </c>
      <c r="H133" s="150">
        <v>1</v>
      </c>
      <c r="I133" s="151"/>
      <c r="J133" s="150">
        <f>ROUND(I133*H133,2)</f>
        <v>0</v>
      </c>
      <c r="K133" s="152"/>
      <c r="L133" s="28"/>
      <c r="M133" s="153" t="s">
        <v>1</v>
      </c>
      <c r="N133" s="154" t="s">
        <v>37</v>
      </c>
      <c r="P133" s="155">
        <f>O133*H133</f>
        <v>0</v>
      </c>
      <c r="Q133" s="155">
        <v>6.8199999999999997E-3</v>
      </c>
      <c r="R133" s="155">
        <f>Q133*H133</f>
        <v>6.8199999999999997E-3</v>
      </c>
      <c r="S133" s="155">
        <v>0</v>
      </c>
      <c r="T133" s="156">
        <f>S133*H133</f>
        <v>0</v>
      </c>
      <c r="AR133" s="157" t="s">
        <v>123</v>
      </c>
      <c r="AT133" s="157" t="s">
        <v>174</v>
      </c>
      <c r="AU133" s="157" t="s">
        <v>178</v>
      </c>
      <c r="AY133" s="13" t="s">
        <v>172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3" t="s">
        <v>178</v>
      </c>
      <c r="BK133" s="158">
        <f>ROUND(I133*H133,2)</f>
        <v>0</v>
      </c>
      <c r="BL133" s="13" t="s">
        <v>123</v>
      </c>
      <c r="BM133" s="157" t="s">
        <v>1146</v>
      </c>
    </row>
    <row r="134" spans="2:65" s="11" customFormat="1" ht="25.95" customHeight="1" x14ac:dyDescent="0.25">
      <c r="B134" s="133"/>
      <c r="D134" s="134" t="s">
        <v>70</v>
      </c>
      <c r="E134" s="135"/>
      <c r="F134" s="135" t="s">
        <v>1147</v>
      </c>
      <c r="I134" s="136"/>
      <c r="J134" s="137">
        <f>BK134</f>
        <v>0</v>
      </c>
      <c r="L134" s="133"/>
      <c r="M134" s="138"/>
      <c r="P134" s="139">
        <f>P135</f>
        <v>0</v>
      </c>
      <c r="R134" s="139">
        <f>R135</f>
        <v>3.3E-4</v>
      </c>
      <c r="T134" s="140">
        <f>T135</f>
        <v>0</v>
      </c>
      <c r="AR134" s="134" t="s">
        <v>247</v>
      </c>
      <c r="AT134" s="141" t="s">
        <v>70</v>
      </c>
      <c r="AU134" s="141" t="s">
        <v>71</v>
      </c>
      <c r="AY134" s="134" t="s">
        <v>172</v>
      </c>
      <c r="BK134" s="142">
        <f>BK135</f>
        <v>0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1148</v>
      </c>
      <c r="I135" s="136"/>
      <c r="J135" s="144">
        <f>BK135</f>
        <v>0</v>
      </c>
      <c r="L135" s="133"/>
      <c r="M135" s="138"/>
      <c r="P135" s="139">
        <f>SUM(P136:P138)</f>
        <v>0</v>
      </c>
      <c r="R135" s="139">
        <f>SUM(R136:R138)</f>
        <v>3.3E-4</v>
      </c>
      <c r="T135" s="140">
        <f>SUM(T136:T138)</f>
        <v>0</v>
      </c>
      <c r="AR135" s="134" t="s">
        <v>247</v>
      </c>
      <c r="AT135" s="141" t="s">
        <v>70</v>
      </c>
      <c r="AU135" s="141" t="s">
        <v>79</v>
      </c>
      <c r="AY135" s="134" t="s">
        <v>172</v>
      </c>
      <c r="BK135" s="142">
        <f>SUM(BK136:BK138)</f>
        <v>0</v>
      </c>
    </row>
    <row r="136" spans="2:65" s="1" customFormat="1" ht="16.5" customHeight="1" x14ac:dyDescent="0.2">
      <c r="B136" s="145"/>
      <c r="C136" s="146" t="s">
        <v>108</v>
      </c>
      <c r="D136" s="146" t="s">
        <v>174</v>
      </c>
      <c r="E136" s="147"/>
      <c r="F136" s="148" t="s">
        <v>1149</v>
      </c>
      <c r="G136" s="149" t="s">
        <v>257</v>
      </c>
      <c r="H136" s="150">
        <v>1</v>
      </c>
      <c r="I136" s="151"/>
      <c r="J136" s="150">
        <f>ROUND(I136*H136,2)</f>
        <v>0</v>
      </c>
      <c r="K136" s="152"/>
      <c r="L136" s="28"/>
      <c r="M136" s="153" t="s">
        <v>1</v>
      </c>
      <c r="N136" s="154" t="s">
        <v>37</v>
      </c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AR136" s="157" t="s">
        <v>329</v>
      </c>
      <c r="AT136" s="157" t="s">
        <v>174</v>
      </c>
      <c r="AU136" s="157" t="s">
        <v>178</v>
      </c>
      <c r="AY136" s="13" t="s">
        <v>172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3" t="s">
        <v>178</v>
      </c>
      <c r="BK136" s="158">
        <f>ROUND(I136*H136,2)</f>
        <v>0</v>
      </c>
      <c r="BL136" s="13" t="s">
        <v>329</v>
      </c>
      <c r="BM136" s="157" t="s">
        <v>1150</v>
      </c>
    </row>
    <row r="137" spans="2:65" s="1" customFormat="1" ht="16.5" customHeight="1" x14ac:dyDescent="0.2">
      <c r="B137" s="145"/>
      <c r="C137" s="146" t="s">
        <v>114</v>
      </c>
      <c r="D137" s="146" t="s">
        <v>174</v>
      </c>
      <c r="E137" s="147"/>
      <c r="F137" s="148" t="s">
        <v>1151</v>
      </c>
      <c r="G137" s="149" t="s">
        <v>257</v>
      </c>
      <c r="H137" s="150">
        <v>1</v>
      </c>
      <c r="I137" s="151"/>
      <c r="J137" s="150">
        <f>ROUND(I137*H137,2)</f>
        <v>0</v>
      </c>
      <c r="K137" s="152"/>
      <c r="L137" s="28"/>
      <c r="M137" s="153" t="s">
        <v>1</v>
      </c>
      <c r="N137" s="154" t="s">
        <v>37</v>
      </c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AR137" s="157" t="s">
        <v>329</v>
      </c>
      <c r="AT137" s="157" t="s">
        <v>174</v>
      </c>
      <c r="AU137" s="157" t="s">
        <v>178</v>
      </c>
      <c r="AY137" s="13" t="s">
        <v>172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3" t="s">
        <v>178</v>
      </c>
      <c r="BK137" s="158">
        <f>ROUND(I137*H137,2)</f>
        <v>0</v>
      </c>
      <c r="BL137" s="13" t="s">
        <v>329</v>
      </c>
      <c r="BM137" s="157" t="s">
        <v>1152</v>
      </c>
    </row>
    <row r="138" spans="2:65" s="1" customFormat="1" ht="16.5" customHeight="1" x14ac:dyDescent="0.2">
      <c r="B138" s="145"/>
      <c r="C138" s="159" t="s">
        <v>117</v>
      </c>
      <c r="D138" s="159" t="s">
        <v>244</v>
      </c>
      <c r="E138" s="160"/>
      <c r="F138" s="161" t="s">
        <v>1153</v>
      </c>
      <c r="G138" s="162" t="s">
        <v>257</v>
      </c>
      <c r="H138" s="163">
        <v>1</v>
      </c>
      <c r="I138" s="164"/>
      <c r="J138" s="163">
        <f>ROUND(I138*H138,2)</f>
        <v>0</v>
      </c>
      <c r="K138" s="165"/>
      <c r="L138" s="166"/>
      <c r="M138" s="174" t="s">
        <v>1</v>
      </c>
      <c r="N138" s="175" t="s">
        <v>37</v>
      </c>
      <c r="O138" s="171"/>
      <c r="P138" s="172">
        <f>O138*H138</f>
        <v>0</v>
      </c>
      <c r="Q138" s="172">
        <v>3.3E-4</v>
      </c>
      <c r="R138" s="172">
        <f>Q138*H138</f>
        <v>3.3E-4</v>
      </c>
      <c r="S138" s="172">
        <v>0</v>
      </c>
      <c r="T138" s="173">
        <f>S138*H138</f>
        <v>0</v>
      </c>
      <c r="AR138" s="157" t="s">
        <v>574</v>
      </c>
      <c r="AT138" s="157" t="s">
        <v>244</v>
      </c>
      <c r="AU138" s="157" t="s">
        <v>178</v>
      </c>
      <c r="AY138" s="13" t="s">
        <v>172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3" t="s">
        <v>178</v>
      </c>
      <c r="BK138" s="158">
        <f>ROUND(I138*H138,2)</f>
        <v>0</v>
      </c>
      <c r="BL138" s="13" t="s">
        <v>574</v>
      </c>
      <c r="BM138" s="157" t="s">
        <v>1154</v>
      </c>
    </row>
    <row r="139" spans="2:65" s="1" customFormat="1" ht="6.9" customHeight="1" x14ac:dyDescent="0.2">
      <c r="B139" s="40"/>
      <c r="C139" s="41"/>
      <c r="D139" s="41"/>
      <c r="E139" s="41"/>
      <c r="F139" s="41"/>
      <c r="G139" s="41"/>
      <c r="H139" s="41"/>
      <c r="I139" s="107"/>
      <c r="J139" s="41"/>
      <c r="K139" s="41"/>
      <c r="L139" s="28"/>
    </row>
  </sheetData>
  <autoFilter ref="C120:K138" xr:uid="{00000000-0009-0000-0000-000009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61"/>
  <sheetViews>
    <sheetView showGridLines="0" workbookViewId="0">
      <selection activeCell="W13" sqref="W13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107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1155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ROUND((SUM(BE121:BE160)),  2)</f>
        <v>0</v>
      </c>
      <c r="I33" s="95">
        <v>0.2</v>
      </c>
      <c r="J33" s="94">
        <f>ROUND(((SUM(BE121:BE160))*I33),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ROUND((SUM(BF121:BF160)),  2)</f>
        <v>0</v>
      </c>
      <c r="I34" s="95">
        <v>0.2</v>
      </c>
      <c r="J34" s="94">
        <f>ROUND(((SUM(BF121:BF160))*I34),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ROUND((SUM(BG121:BG160)),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ROUND((SUM(BH121:BH160)),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ROUND((SUM(BI121:BI160)),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SO 10 - Prípojka NN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1156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9" customFormat="1" ht="19.95" customHeight="1" x14ac:dyDescent="0.2">
      <c r="B98" s="118"/>
      <c r="D98" s="119" t="s">
        <v>1157</v>
      </c>
      <c r="E98" s="120"/>
      <c r="F98" s="120"/>
      <c r="G98" s="120"/>
      <c r="H98" s="120"/>
      <c r="I98" s="121"/>
      <c r="J98" s="122">
        <f>J123</f>
        <v>0</v>
      </c>
      <c r="L98" s="118"/>
    </row>
    <row r="99" spans="2:12" s="9" customFormat="1" ht="19.95" customHeight="1" x14ac:dyDescent="0.2">
      <c r="B99" s="118"/>
      <c r="D99" s="119" t="s">
        <v>1158</v>
      </c>
      <c r="E99" s="120"/>
      <c r="F99" s="120"/>
      <c r="G99" s="120"/>
      <c r="H99" s="120"/>
      <c r="I99" s="121"/>
      <c r="J99" s="122">
        <f>J144</f>
        <v>0</v>
      </c>
      <c r="L99" s="118"/>
    </row>
    <row r="100" spans="2:12" s="8" customFormat="1" ht="24.9" customHeight="1" x14ac:dyDescent="0.2">
      <c r="B100" s="113"/>
      <c r="D100" s="114" t="s">
        <v>1159</v>
      </c>
      <c r="E100" s="115"/>
      <c r="F100" s="115"/>
      <c r="G100" s="115"/>
      <c r="H100" s="115"/>
      <c r="I100" s="116"/>
      <c r="J100" s="117">
        <f>J157</f>
        <v>0</v>
      </c>
      <c r="L100" s="113"/>
    </row>
    <row r="101" spans="2:12" s="9" customFormat="1" ht="19.95" customHeight="1" x14ac:dyDescent="0.2">
      <c r="B101" s="118"/>
      <c r="D101" s="119" t="s">
        <v>1160</v>
      </c>
      <c r="E101" s="120"/>
      <c r="F101" s="120"/>
      <c r="G101" s="120"/>
      <c r="H101" s="120"/>
      <c r="I101" s="121"/>
      <c r="J101" s="122">
        <f>J158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SO 10 - Prípojka NN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P122+P157</f>
        <v>0</v>
      </c>
      <c r="Q121" s="49"/>
      <c r="R121" s="130">
        <f>R122+R157</f>
        <v>0</v>
      </c>
      <c r="S121" s="49"/>
      <c r="T121" s="131">
        <f>T122+T157</f>
        <v>0</v>
      </c>
      <c r="AT121" s="13" t="s">
        <v>70</v>
      </c>
      <c r="AU121" s="13" t="s">
        <v>133</v>
      </c>
      <c r="BK121" s="132">
        <f>BK122+BK157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1161</v>
      </c>
      <c r="I122" s="136"/>
      <c r="J122" s="137">
        <f>BK122</f>
        <v>0</v>
      </c>
      <c r="L122" s="133"/>
      <c r="M122" s="138"/>
      <c r="P122" s="139">
        <f>P123+P144</f>
        <v>0</v>
      </c>
      <c r="R122" s="139">
        <f>R123+R144</f>
        <v>0</v>
      </c>
      <c r="T122" s="140">
        <f>T123+T144</f>
        <v>0</v>
      </c>
      <c r="AR122" s="134" t="s">
        <v>79</v>
      </c>
      <c r="AT122" s="141" t="s">
        <v>70</v>
      </c>
      <c r="AU122" s="141" t="s">
        <v>71</v>
      </c>
      <c r="AY122" s="134" t="s">
        <v>172</v>
      </c>
      <c r="BK122" s="142">
        <f>BK123+BK144</f>
        <v>0</v>
      </c>
    </row>
    <row r="123" spans="2:65" s="11" customFormat="1" ht="22.8" customHeight="1" x14ac:dyDescent="0.25">
      <c r="B123" s="133"/>
      <c r="D123" s="134" t="s">
        <v>70</v>
      </c>
      <c r="E123" s="143"/>
      <c r="F123" s="143" t="s">
        <v>1162</v>
      </c>
      <c r="I123" s="136"/>
      <c r="J123" s="144">
        <f>BK123</f>
        <v>0</v>
      </c>
      <c r="L123" s="133"/>
      <c r="M123" s="138"/>
      <c r="P123" s="139">
        <f>SUM(P124:P143)</f>
        <v>0</v>
      </c>
      <c r="R123" s="139">
        <f>SUM(R124:R143)</f>
        <v>0</v>
      </c>
      <c r="T123" s="140">
        <f>SUM(T124:T143)</f>
        <v>0</v>
      </c>
      <c r="AR123" s="134" t="s">
        <v>79</v>
      </c>
      <c r="AT123" s="141" t="s">
        <v>70</v>
      </c>
      <c r="AU123" s="141" t="s">
        <v>79</v>
      </c>
      <c r="AY123" s="134" t="s">
        <v>172</v>
      </c>
      <c r="BK123" s="142">
        <f>SUM(BK124:BK143)</f>
        <v>0</v>
      </c>
    </row>
    <row r="124" spans="2:65" s="1" customFormat="1" ht="24" customHeight="1" x14ac:dyDescent="0.2">
      <c r="B124" s="145"/>
      <c r="C124" s="146" t="s">
        <v>79</v>
      </c>
      <c r="D124" s="146" t="s">
        <v>174</v>
      </c>
      <c r="E124" s="147"/>
      <c r="F124" s="148" t="s">
        <v>1163</v>
      </c>
      <c r="G124" s="149" t="s">
        <v>395</v>
      </c>
      <c r="H124" s="150">
        <v>15</v>
      </c>
      <c r="I124" s="151"/>
      <c r="J124" s="150">
        <f t="shared" ref="J124:J143" si="0">ROUND(I124*H124,2)</f>
        <v>0</v>
      </c>
      <c r="K124" s="152"/>
      <c r="L124" s="28"/>
      <c r="M124" s="153" t="s">
        <v>1</v>
      </c>
      <c r="N124" s="154" t="s">
        <v>37</v>
      </c>
      <c r="P124" s="155">
        <f t="shared" ref="P124:P143" si="1">O124*H124</f>
        <v>0</v>
      </c>
      <c r="Q124" s="155">
        <v>0</v>
      </c>
      <c r="R124" s="155">
        <f t="shared" ref="R124:R143" si="2">Q124*H124</f>
        <v>0</v>
      </c>
      <c r="S124" s="155">
        <v>0</v>
      </c>
      <c r="T124" s="156">
        <f t="shared" ref="T124:T143" si="3">S124*H124</f>
        <v>0</v>
      </c>
      <c r="AR124" s="157" t="s">
        <v>177</v>
      </c>
      <c r="AT124" s="157" t="s">
        <v>174</v>
      </c>
      <c r="AU124" s="157" t="s">
        <v>178</v>
      </c>
      <c r="AY124" s="13" t="s">
        <v>172</v>
      </c>
      <c r="BE124" s="158">
        <f t="shared" ref="BE124:BE143" si="4">IF(N124="základná",J124,0)</f>
        <v>0</v>
      </c>
      <c r="BF124" s="158">
        <f t="shared" ref="BF124:BF143" si="5">IF(N124="znížená",J124,0)</f>
        <v>0</v>
      </c>
      <c r="BG124" s="158">
        <f t="shared" ref="BG124:BG143" si="6">IF(N124="zákl. prenesená",J124,0)</f>
        <v>0</v>
      </c>
      <c r="BH124" s="158">
        <f t="shared" ref="BH124:BH143" si="7">IF(N124="zníž. prenesená",J124,0)</f>
        <v>0</v>
      </c>
      <c r="BI124" s="158">
        <f t="shared" ref="BI124:BI143" si="8">IF(N124="nulová",J124,0)</f>
        <v>0</v>
      </c>
      <c r="BJ124" s="13" t="s">
        <v>178</v>
      </c>
      <c r="BK124" s="158">
        <f t="shared" ref="BK124:BK143" si="9">ROUND(I124*H124,2)</f>
        <v>0</v>
      </c>
      <c r="BL124" s="13" t="s">
        <v>177</v>
      </c>
      <c r="BM124" s="157" t="s">
        <v>1164</v>
      </c>
    </row>
    <row r="125" spans="2:65" s="1" customFormat="1" ht="16.5" customHeight="1" x14ac:dyDescent="0.2">
      <c r="B125" s="145"/>
      <c r="C125" s="159" t="s">
        <v>178</v>
      </c>
      <c r="D125" s="159" t="s">
        <v>244</v>
      </c>
      <c r="E125" s="160"/>
      <c r="F125" s="161" t="s">
        <v>1165</v>
      </c>
      <c r="G125" s="162" t="s">
        <v>395</v>
      </c>
      <c r="H125" s="163">
        <v>15</v>
      </c>
      <c r="I125" s="164"/>
      <c r="J125" s="163">
        <f t="shared" si="0"/>
        <v>0</v>
      </c>
      <c r="K125" s="165"/>
      <c r="L125" s="166"/>
      <c r="M125" s="167" t="s">
        <v>1</v>
      </c>
      <c r="N125" s="168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201</v>
      </c>
      <c r="AT125" s="157" t="s">
        <v>244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1166</v>
      </c>
    </row>
    <row r="126" spans="2:65" s="1" customFormat="1" ht="24" customHeight="1" x14ac:dyDescent="0.2">
      <c r="B126" s="145"/>
      <c r="C126" s="146" t="s">
        <v>247</v>
      </c>
      <c r="D126" s="146" t="s">
        <v>174</v>
      </c>
      <c r="E126" s="147"/>
      <c r="F126" s="148" t="s">
        <v>1167</v>
      </c>
      <c r="G126" s="149" t="s">
        <v>257</v>
      </c>
      <c r="H126" s="150">
        <v>8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1168</v>
      </c>
    </row>
    <row r="127" spans="2:65" s="1" customFormat="1" ht="24" customHeight="1" x14ac:dyDescent="0.2">
      <c r="B127" s="145"/>
      <c r="C127" s="146" t="s">
        <v>177</v>
      </c>
      <c r="D127" s="146" t="s">
        <v>174</v>
      </c>
      <c r="E127" s="147"/>
      <c r="F127" s="148" t="s">
        <v>1169</v>
      </c>
      <c r="G127" s="149" t="s">
        <v>257</v>
      </c>
      <c r="H127" s="150">
        <v>2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1170</v>
      </c>
    </row>
    <row r="128" spans="2:65" s="1" customFormat="1" ht="24" customHeight="1" x14ac:dyDescent="0.2">
      <c r="B128" s="145"/>
      <c r="C128" s="159" t="s">
        <v>209</v>
      </c>
      <c r="D128" s="159" t="s">
        <v>244</v>
      </c>
      <c r="E128" s="160"/>
      <c r="F128" s="161" t="s">
        <v>1171</v>
      </c>
      <c r="G128" s="162" t="s">
        <v>257</v>
      </c>
      <c r="H128" s="163">
        <v>2</v>
      </c>
      <c r="I128" s="164"/>
      <c r="J128" s="163">
        <f t="shared" si="0"/>
        <v>0</v>
      </c>
      <c r="K128" s="165"/>
      <c r="L128" s="166"/>
      <c r="M128" s="167" t="s">
        <v>1</v>
      </c>
      <c r="N128" s="168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201</v>
      </c>
      <c r="AT128" s="157" t="s">
        <v>244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1172</v>
      </c>
    </row>
    <row r="129" spans="2:65" s="1" customFormat="1" ht="16.5" customHeight="1" x14ac:dyDescent="0.2">
      <c r="B129" s="145"/>
      <c r="C129" s="146" t="s">
        <v>198</v>
      </c>
      <c r="D129" s="146" t="s">
        <v>174</v>
      </c>
      <c r="E129" s="147"/>
      <c r="F129" s="148" t="s">
        <v>1173</v>
      </c>
      <c r="G129" s="149" t="s">
        <v>257</v>
      </c>
      <c r="H129" s="150">
        <v>3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177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1174</v>
      </c>
    </row>
    <row r="130" spans="2:65" s="1" customFormat="1" ht="16.5" customHeight="1" x14ac:dyDescent="0.2">
      <c r="B130" s="145"/>
      <c r="C130" s="159" t="s">
        <v>195</v>
      </c>
      <c r="D130" s="159" t="s">
        <v>244</v>
      </c>
      <c r="E130" s="160"/>
      <c r="F130" s="161" t="s">
        <v>1175</v>
      </c>
      <c r="G130" s="162" t="s">
        <v>257</v>
      </c>
      <c r="H130" s="163">
        <v>3</v>
      </c>
      <c r="I130" s="164"/>
      <c r="J130" s="163">
        <f t="shared" si="0"/>
        <v>0</v>
      </c>
      <c r="K130" s="165"/>
      <c r="L130" s="166"/>
      <c r="M130" s="167" t="s">
        <v>1</v>
      </c>
      <c r="N130" s="168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201</v>
      </c>
      <c r="AT130" s="157" t="s">
        <v>244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1176</v>
      </c>
    </row>
    <row r="131" spans="2:65" s="1" customFormat="1" ht="24" customHeight="1" x14ac:dyDescent="0.2">
      <c r="B131" s="145"/>
      <c r="C131" s="146" t="s">
        <v>236</v>
      </c>
      <c r="D131" s="146" t="s">
        <v>174</v>
      </c>
      <c r="E131" s="147"/>
      <c r="F131" s="148" t="s">
        <v>1177</v>
      </c>
      <c r="G131" s="149" t="s">
        <v>257</v>
      </c>
      <c r="H131" s="150">
        <v>1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1178</v>
      </c>
    </row>
    <row r="132" spans="2:65" s="1" customFormat="1" ht="16.5" customHeight="1" x14ac:dyDescent="0.2">
      <c r="B132" s="145"/>
      <c r="C132" s="159" t="s">
        <v>108</v>
      </c>
      <c r="D132" s="159" t="s">
        <v>244</v>
      </c>
      <c r="E132" s="160"/>
      <c r="F132" s="161" t="s">
        <v>1179</v>
      </c>
      <c r="G132" s="162" t="s">
        <v>257</v>
      </c>
      <c r="H132" s="163">
        <v>1</v>
      </c>
      <c r="I132" s="164"/>
      <c r="J132" s="163">
        <f t="shared" si="0"/>
        <v>0</v>
      </c>
      <c r="K132" s="165"/>
      <c r="L132" s="166"/>
      <c r="M132" s="167" t="s">
        <v>1</v>
      </c>
      <c r="N132" s="168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201</v>
      </c>
      <c r="AT132" s="157" t="s">
        <v>244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1180</v>
      </c>
    </row>
    <row r="133" spans="2:65" s="1" customFormat="1" ht="24" customHeight="1" x14ac:dyDescent="0.2">
      <c r="B133" s="145"/>
      <c r="C133" s="146" t="s">
        <v>111</v>
      </c>
      <c r="D133" s="146" t="s">
        <v>174</v>
      </c>
      <c r="E133" s="147"/>
      <c r="F133" s="148" t="s">
        <v>1181</v>
      </c>
      <c r="G133" s="149" t="s">
        <v>395</v>
      </c>
      <c r="H133" s="150">
        <v>75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1182</v>
      </c>
    </row>
    <row r="134" spans="2:65" s="1" customFormat="1" ht="16.5" customHeight="1" x14ac:dyDescent="0.2">
      <c r="B134" s="145"/>
      <c r="C134" s="159" t="s">
        <v>114</v>
      </c>
      <c r="D134" s="159" t="s">
        <v>244</v>
      </c>
      <c r="E134" s="160"/>
      <c r="F134" s="161" t="s">
        <v>1183</v>
      </c>
      <c r="G134" s="162" t="s">
        <v>395</v>
      </c>
      <c r="H134" s="163">
        <v>78.75</v>
      </c>
      <c r="I134" s="164"/>
      <c r="J134" s="163">
        <f t="shared" si="0"/>
        <v>0</v>
      </c>
      <c r="K134" s="165"/>
      <c r="L134" s="166"/>
      <c r="M134" s="167" t="s">
        <v>1</v>
      </c>
      <c r="N134" s="168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1184</v>
      </c>
    </row>
    <row r="135" spans="2:65" s="1" customFormat="1" ht="24" customHeight="1" x14ac:dyDescent="0.2">
      <c r="B135" s="145"/>
      <c r="C135" s="146" t="s">
        <v>120</v>
      </c>
      <c r="D135" s="146" t="s">
        <v>174</v>
      </c>
      <c r="E135" s="147"/>
      <c r="F135" s="148" t="s">
        <v>1185</v>
      </c>
      <c r="G135" s="149" t="s">
        <v>257</v>
      </c>
      <c r="H135" s="150">
        <v>2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1186</v>
      </c>
    </row>
    <row r="136" spans="2:65" s="1" customFormat="1" ht="16.5" customHeight="1" x14ac:dyDescent="0.2">
      <c r="B136" s="145"/>
      <c r="C136" s="159" t="s">
        <v>123</v>
      </c>
      <c r="D136" s="159" t="s">
        <v>244</v>
      </c>
      <c r="E136" s="160"/>
      <c r="F136" s="161" t="s">
        <v>1187</v>
      </c>
      <c r="G136" s="162" t="s">
        <v>257</v>
      </c>
      <c r="H136" s="163">
        <v>2</v>
      </c>
      <c r="I136" s="164"/>
      <c r="J136" s="163">
        <f t="shared" si="0"/>
        <v>0</v>
      </c>
      <c r="K136" s="165"/>
      <c r="L136" s="166"/>
      <c r="M136" s="167" t="s">
        <v>1</v>
      </c>
      <c r="N136" s="168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201</v>
      </c>
      <c r="AT136" s="157" t="s">
        <v>244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1188</v>
      </c>
    </row>
    <row r="137" spans="2:65" s="1" customFormat="1" ht="16.5" customHeight="1" x14ac:dyDescent="0.2">
      <c r="B137" s="145"/>
      <c r="C137" s="146" t="s">
        <v>883</v>
      </c>
      <c r="D137" s="146" t="s">
        <v>174</v>
      </c>
      <c r="E137" s="147"/>
      <c r="F137" s="148" t="s">
        <v>1189</v>
      </c>
      <c r="G137" s="149" t="s">
        <v>395</v>
      </c>
      <c r="H137" s="150">
        <v>10</v>
      </c>
      <c r="I137" s="151"/>
      <c r="J137" s="150">
        <f t="shared" si="0"/>
        <v>0</v>
      </c>
      <c r="K137" s="152"/>
      <c r="L137" s="28"/>
      <c r="M137" s="153" t="s">
        <v>1</v>
      </c>
      <c r="N137" s="154" t="s">
        <v>37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178</v>
      </c>
      <c r="BK137" s="158">
        <f t="shared" si="9"/>
        <v>0</v>
      </c>
      <c r="BL137" s="13" t="s">
        <v>177</v>
      </c>
      <c r="BM137" s="157" t="s">
        <v>1190</v>
      </c>
    </row>
    <row r="138" spans="2:65" s="1" customFormat="1" ht="24" customHeight="1" x14ac:dyDescent="0.2">
      <c r="B138" s="145"/>
      <c r="C138" s="146" t="s">
        <v>201</v>
      </c>
      <c r="D138" s="146" t="s">
        <v>174</v>
      </c>
      <c r="E138" s="147"/>
      <c r="F138" s="148" t="s">
        <v>1191</v>
      </c>
      <c r="G138" s="149" t="s">
        <v>1192</v>
      </c>
      <c r="H138" s="150">
        <v>40</v>
      </c>
      <c r="I138" s="151"/>
      <c r="J138" s="150">
        <f t="shared" si="0"/>
        <v>0</v>
      </c>
      <c r="K138" s="152"/>
      <c r="L138" s="28"/>
      <c r="M138" s="153" t="s">
        <v>1</v>
      </c>
      <c r="N138" s="154" t="s">
        <v>37</v>
      </c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177</v>
      </c>
      <c r="AT138" s="157" t="s">
        <v>174</v>
      </c>
      <c r="AU138" s="157" t="s">
        <v>178</v>
      </c>
      <c r="AY138" s="13" t="s">
        <v>172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178</v>
      </c>
      <c r="BK138" s="158">
        <f t="shared" si="9"/>
        <v>0</v>
      </c>
      <c r="BL138" s="13" t="s">
        <v>177</v>
      </c>
      <c r="BM138" s="157" t="s">
        <v>1193</v>
      </c>
    </row>
    <row r="139" spans="2:65" s="1" customFormat="1" ht="16.5" customHeight="1" x14ac:dyDescent="0.2">
      <c r="B139" s="145"/>
      <c r="C139" s="159" t="s">
        <v>233</v>
      </c>
      <c r="D139" s="159" t="s">
        <v>244</v>
      </c>
      <c r="E139" s="160"/>
      <c r="F139" s="161" t="s">
        <v>1194</v>
      </c>
      <c r="G139" s="162" t="s">
        <v>1192</v>
      </c>
      <c r="H139" s="163">
        <v>40</v>
      </c>
      <c r="I139" s="164"/>
      <c r="J139" s="163">
        <f t="shared" si="0"/>
        <v>0</v>
      </c>
      <c r="K139" s="165"/>
      <c r="L139" s="166"/>
      <c r="M139" s="167" t="s">
        <v>1</v>
      </c>
      <c r="N139" s="168" t="s">
        <v>37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201</v>
      </c>
      <c r="AT139" s="157" t="s">
        <v>244</v>
      </c>
      <c r="AU139" s="157" t="s">
        <v>178</v>
      </c>
      <c r="AY139" s="13" t="s">
        <v>172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178</v>
      </c>
      <c r="BK139" s="158">
        <f t="shared" si="9"/>
        <v>0</v>
      </c>
      <c r="BL139" s="13" t="s">
        <v>177</v>
      </c>
      <c r="BM139" s="157" t="s">
        <v>1195</v>
      </c>
    </row>
    <row r="140" spans="2:65" s="1" customFormat="1" ht="16.5" customHeight="1" x14ac:dyDescent="0.2">
      <c r="B140" s="145"/>
      <c r="C140" s="146" t="s">
        <v>205</v>
      </c>
      <c r="D140" s="146" t="s">
        <v>174</v>
      </c>
      <c r="E140" s="147"/>
      <c r="F140" s="148" t="s">
        <v>1196</v>
      </c>
      <c r="G140" s="149" t="s">
        <v>257</v>
      </c>
      <c r="H140" s="150">
        <v>13.28</v>
      </c>
      <c r="I140" s="151"/>
      <c r="J140" s="150">
        <f t="shared" si="0"/>
        <v>0</v>
      </c>
      <c r="K140" s="152"/>
      <c r="L140" s="28"/>
      <c r="M140" s="153" t="s">
        <v>1</v>
      </c>
      <c r="N140" s="154" t="s">
        <v>37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178</v>
      </c>
      <c r="BK140" s="158">
        <f t="shared" si="9"/>
        <v>0</v>
      </c>
      <c r="BL140" s="13" t="s">
        <v>177</v>
      </c>
      <c r="BM140" s="157" t="s">
        <v>1197</v>
      </c>
    </row>
    <row r="141" spans="2:65" s="1" customFormat="1" ht="16.5" customHeight="1" x14ac:dyDescent="0.2">
      <c r="B141" s="145"/>
      <c r="C141" s="146" t="s">
        <v>212</v>
      </c>
      <c r="D141" s="146" t="s">
        <v>174</v>
      </c>
      <c r="E141" s="147"/>
      <c r="F141" s="148" t="s">
        <v>1198</v>
      </c>
      <c r="G141" s="149" t="s">
        <v>238</v>
      </c>
      <c r="H141" s="150">
        <v>1.35</v>
      </c>
      <c r="I141" s="151"/>
      <c r="J141" s="150">
        <f t="shared" si="0"/>
        <v>0</v>
      </c>
      <c r="K141" s="152"/>
      <c r="L141" s="28"/>
      <c r="M141" s="153" t="s">
        <v>1</v>
      </c>
      <c r="N141" s="154" t="s">
        <v>37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178</v>
      </c>
      <c r="BK141" s="158">
        <f t="shared" si="9"/>
        <v>0</v>
      </c>
      <c r="BL141" s="13" t="s">
        <v>177</v>
      </c>
      <c r="BM141" s="157" t="s">
        <v>1199</v>
      </c>
    </row>
    <row r="142" spans="2:65" s="1" customFormat="1" ht="16.5" customHeight="1" x14ac:dyDescent="0.2">
      <c r="B142" s="145"/>
      <c r="C142" s="146" t="s">
        <v>7</v>
      </c>
      <c r="D142" s="146" t="s">
        <v>174</v>
      </c>
      <c r="E142" s="147"/>
      <c r="F142" s="148" t="s">
        <v>1200</v>
      </c>
      <c r="G142" s="149" t="s">
        <v>257</v>
      </c>
      <c r="H142" s="150">
        <v>1</v>
      </c>
      <c r="I142" s="151"/>
      <c r="J142" s="150">
        <f t="shared" si="0"/>
        <v>0</v>
      </c>
      <c r="K142" s="152"/>
      <c r="L142" s="28"/>
      <c r="M142" s="153" t="s">
        <v>1</v>
      </c>
      <c r="N142" s="154" t="s">
        <v>37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178</v>
      </c>
      <c r="BK142" s="158">
        <f t="shared" si="9"/>
        <v>0</v>
      </c>
      <c r="BL142" s="13" t="s">
        <v>177</v>
      </c>
      <c r="BM142" s="157" t="s">
        <v>1201</v>
      </c>
    </row>
    <row r="143" spans="2:65" s="1" customFormat="1" ht="24" customHeight="1" x14ac:dyDescent="0.2">
      <c r="B143" s="145"/>
      <c r="C143" s="146" t="s">
        <v>117</v>
      </c>
      <c r="D143" s="146" t="s">
        <v>174</v>
      </c>
      <c r="E143" s="147"/>
      <c r="F143" s="148" t="s">
        <v>1202</v>
      </c>
      <c r="G143" s="149" t="s">
        <v>257</v>
      </c>
      <c r="H143" s="150">
        <v>1</v>
      </c>
      <c r="I143" s="151"/>
      <c r="J143" s="150">
        <f t="shared" si="0"/>
        <v>0</v>
      </c>
      <c r="K143" s="152"/>
      <c r="L143" s="28"/>
      <c r="M143" s="153" t="s">
        <v>1</v>
      </c>
      <c r="N143" s="154" t="s">
        <v>37</v>
      </c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178</v>
      </c>
      <c r="BK143" s="158">
        <f t="shared" si="9"/>
        <v>0</v>
      </c>
      <c r="BL143" s="13" t="s">
        <v>177</v>
      </c>
      <c r="BM143" s="157" t="s">
        <v>1203</v>
      </c>
    </row>
    <row r="144" spans="2:65" s="11" customFormat="1" ht="22.8" customHeight="1" x14ac:dyDescent="0.25">
      <c r="B144" s="133"/>
      <c r="D144" s="134" t="s">
        <v>70</v>
      </c>
      <c r="E144" s="143"/>
      <c r="F144" s="143" t="s">
        <v>1204</v>
      </c>
      <c r="I144" s="136"/>
      <c r="J144" s="144">
        <f>BK144</f>
        <v>0</v>
      </c>
      <c r="L144" s="133"/>
      <c r="M144" s="138"/>
      <c r="P144" s="139">
        <f>SUM(P145:P156)</f>
        <v>0</v>
      </c>
      <c r="R144" s="139">
        <f>SUM(R145:R156)</f>
        <v>0</v>
      </c>
      <c r="T144" s="140">
        <f>SUM(T145:T156)</f>
        <v>0</v>
      </c>
      <c r="AR144" s="134" t="s">
        <v>79</v>
      </c>
      <c r="AT144" s="141" t="s">
        <v>70</v>
      </c>
      <c r="AU144" s="141" t="s">
        <v>79</v>
      </c>
      <c r="AY144" s="134" t="s">
        <v>172</v>
      </c>
      <c r="BK144" s="142">
        <f>SUM(BK145:BK156)</f>
        <v>0</v>
      </c>
    </row>
    <row r="145" spans="2:65" s="1" customFormat="1" ht="24" customHeight="1" x14ac:dyDescent="0.2">
      <c r="B145" s="145"/>
      <c r="C145" s="146" t="s">
        <v>217</v>
      </c>
      <c r="D145" s="146" t="s">
        <v>174</v>
      </c>
      <c r="E145" s="147"/>
      <c r="F145" s="148" t="s">
        <v>1205</v>
      </c>
      <c r="G145" s="149" t="s">
        <v>395</v>
      </c>
      <c r="H145" s="150">
        <v>50</v>
      </c>
      <c r="I145" s="151"/>
      <c r="J145" s="150">
        <f t="shared" ref="J145:J156" si="10">ROUND(I145*H145,2)</f>
        <v>0</v>
      </c>
      <c r="K145" s="152"/>
      <c r="L145" s="28"/>
      <c r="M145" s="153" t="s">
        <v>1</v>
      </c>
      <c r="N145" s="154" t="s">
        <v>37</v>
      </c>
      <c r="P145" s="155">
        <f t="shared" ref="P145:P156" si="11">O145*H145</f>
        <v>0</v>
      </c>
      <c r="Q145" s="155">
        <v>0</v>
      </c>
      <c r="R145" s="155">
        <f t="shared" ref="R145:R156" si="12">Q145*H145</f>
        <v>0</v>
      </c>
      <c r="S145" s="155">
        <v>0</v>
      </c>
      <c r="T145" s="156">
        <f t="shared" ref="T145:T156" si="13">S145*H145</f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 t="shared" ref="BE145:BE156" si="14">IF(N145="základná",J145,0)</f>
        <v>0</v>
      </c>
      <c r="BF145" s="158">
        <f t="shared" ref="BF145:BF156" si="15">IF(N145="znížená",J145,0)</f>
        <v>0</v>
      </c>
      <c r="BG145" s="158">
        <f t="shared" ref="BG145:BG156" si="16">IF(N145="zákl. prenesená",J145,0)</f>
        <v>0</v>
      </c>
      <c r="BH145" s="158">
        <f t="shared" ref="BH145:BH156" si="17">IF(N145="zníž. prenesená",J145,0)</f>
        <v>0</v>
      </c>
      <c r="BI145" s="158">
        <f t="shared" ref="BI145:BI156" si="18">IF(N145="nulová",J145,0)</f>
        <v>0</v>
      </c>
      <c r="BJ145" s="13" t="s">
        <v>178</v>
      </c>
      <c r="BK145" s="158">
        <f t="shared" ref="BK145:BK156" si="19">ROUND(I145*H145,2)</f>
        <v>0</v>
      </c>
      <c r="BL145" s="13" t="s">
        <v>177</v>
      </c>
      <c r="BM145" s="157" t="s">
        <v>1206</v>
      </c>
    </row>
    <row r="146" spans="2:65" s="1" customFormat="1" ht="24" customHeight="1" x14ac:dyDescent="0.2">
      <c r="B146" s="145"/>
      <c r="C146" s="146" t="s">
        <v>220</v>
      </c>
      <c r="D146" s="146" t="s">
        <v>174</v>
      </c>
      <c r="E146" s="147"/>
      <c r="F146" s="148" t="s">
        <v>1207</v>
      </c>
      <c r="G146" s="149" t="s">
        <v>395</v>
      </c>
      <c r="H146" s="150">
        <v>10</v>
      </c>
      <c r="I146" s="151"/>
      <c r="J146" s="150">
        <f t="shared" si="10"/>
        <v>0</v>
      </c>
      <c r="K146" s="152"/>
      <c r="L146" s="28"/>
      <c r="M146" s="153" t="s">
        <v>1</v>
      </c>
      <c r="N146" s="154" t="s">
        <v>37</v>
      </c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177</v>
      </c>
      <c r="AT146" s="157" t="s">
        <v>174</v>
      </c>
      <c r="AU146" s="157" t="s">
        <v>178</v>
      </c>
      <c r="AY146" s="13" t="s">
        <v>172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178</v>
      </c>
      <c r="BK146" s="158">
        <f t="shared" si="19"/>
        <v>0</v>
      </c>
      <c r="BL146" s="13" t="s">
        <v>177</v>
      </c>
      <c r="BM146" s="157" t="s">
        <v>1208</v>
      </c>
    </row>
    <row r="147" spans="2:65" s="1" customFormat="1" ht="24" customHeight="1" x14ac:dyDescent="0.2">
      <c r="B147" s="145"/>
      <c r="C147" s="146" t="s">
        <v>474</v>
      </c>
      <c r="D147" s="146" t="s">
        <v>174</v>
      </c>
      <c r="E147" s="147"/>
      <c r="F147" s="148" t="s">
        <v>1209</v>
      </c>
      <c r="G147" s="149" t="s">
        <v>257</v>
      </c>
      <c r="H147" s="150">
        <v>1</v>
      </c>
      <c r="I147" s="151"/>
      <c r="J147" s="150">
        <f t="shared" si="10"/>
        <v>0</v>
      </c>
      <c r="K147" s="152"/>
      <c r="L147" s="28"/>
      <c r="M147" s="153" t="s">
        <v>1</v>
      </c>
      <c r="N147" s="154" t="s">
        <v>37</v>
      </c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178</v>
      </c>
      <c r="BK147" s="158">
        <f t="shared" si="19"/>
        <v>0</v>
      </c>
      <c r="BL147" s="13" t="s">
        <v>177</v>
      </c>
      <c r="BM147" s="157" t="s">
        <v>1210</v>
      </c>
    </row>
    <row r="148" spans="2:65" s="1" customFormat="1" ht="24" customHeight="1" x14ac:dyDescent="0.2">
      <c r="B148" s="145"/>
      <c r="C148" s="146" t="s">
        <v>477</v>
      </c>
      <c r="D148" s="146" t="s">
        <v>174</v>
      </c>
      <c r="E148" s="147"/>
      <c r="F148" s="148" t="s">
        <v>1211</v>
      </c>
      <c r="G148" s="149" t="s">
        <v>395</v>
      </c>
      <c r="H148" s="150">
        <v>60</v>
      </c>
      <c r="I148" s="151"/>
      <c r="J148" s="150">
        <f t="shared" si="10"/>
        <v>0</v>
      </c>
      <c r="K148" s="152"/>
      <c r="L148" s="28"/>
      <c r="M148" s="153" t="s">
        <v>1</v>
      </c>
      <c r="N148" s="154" t="s">
        <v>37</v>
      </c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178</v>
      </c>
      <c r="BK148" s="158">
        <f t="shared" si="19"/>
        <v>0</v>
      </c>
      <c r="BL148" s="13" t="s">
        <v>177</v>
      </c>
      <c r="BM148" s="157" t="s">
        <v>1212</v>
      </c>
    </row>
    <row r="149" spans="2:65" s="1" customFormat="1" ht="16.5" customHeight="1" x14ac:dyDescent="0.2">
      <c r="B149" s="145"/>
      <c r="C149" s="159" t="s">
        <v>495</v>
      </c>
      <c r="D149" s="159" t="s">
        <v>244</v>
      </c>
      <c r="E149" s="160"/>
      <c r="F149" s="161" t="s">
        <v>1213</v>
      </c>
      <c r="G149" s="162" t="s">
        <v>238</v>
      </c>
      <c r="H149" s="163">
        <v>6.24</v>
      </c>
      <c r="I149" s="164"/>
      <c r="J149" s="163">
        <f t="shared" si="10"/>
        <v>0</v>
      </c>
      <c r="K149" s="165"/>
      <c r="L149" s="166"/>
      <c r="M149" s="167" t="s">
        <v>1</v>
      </c>
      <c r="N149" s="168" t="s">
        <v>37</v>
      </c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201</v>
      </c>
      <c r="AT149" s="157" t="s">
        <v>244</v>
      </c>
      <c r="AU149" s="157" t="s">
        <v>178</v>
      </c>
      <c r="AY149" s="13" t="s">
        <v>172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178</v>
      </c>
      <c r="BK149" s="158">
        <f t="shared" si="19"/>
        <v>0</v>
      </c>
      <c r="BL149" s="13" t="s">
        <v>177</v>
      </c>
      <c r="BM149" s="157" t="s">
        <v>1214</v>
      </c>
    </row>
    <row r="150" spans="2:65" s="1" customFormat="1" ht="24" customHeight="1" x14ac:dyDescent="0.2">
      <c r="B150" s="145"/>
      <c r="C150" s="146" t="s">
        <v>946</v>
      </c>
      <c r="D150" s="146" t="s">
        <v>174</v>
      </c>
      <c r="E150" s="147"/>
      <c r="F150" s="148" t="s">
        <v>1215</v>
      </c>
      <c r="G150" s="149" t="s">
        <v>395</v>
      </c>
      <c r="H150" s="150">
        <v>60</v>
      </c>
      <c r="I150" s="151"/>
      <c r="J150" s="150">
        <f t="shared" si="10"/>
        <v>0</v>
      </c>
      <c r="K150" s="152"/>
      <c r="L150" s="28"/>
      <c r="M150" s="153" t="s">
        <v>1</v>
      </c>
      <c r="N150" s="154" t="s">
        <v>37</v>
      </c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177</v>
      </c>
      <c r="AT150" s="157" t="s">
        <v>174</v>
      </c>
      <c r="AU150" s="157" t="s">
        <v>178</v>
      </c>
      <c r="AY150" s="13" t="s">
        <v>172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178</v>
      </c>
      <c r="BK150" s="158">
        <f t="shared" si="19"/>
        <v>0</v>
      </c>
      <c r="BL150" s="13" t="s">
        <v>177</v>
      </c>
      <c r="BM150" s="157" t="s">
        <v>1216</v>
      </c>
    </row>
    <row r="151" spans="2:65" s="1" customFormat="1" ht="16.5" customHeight="1" x14ac:dyDescent="0.2">
      <c r="B151" s="145"/>
      <c r="C151" s="159" t="s">
        <v>226</v>
      </c>
      <c r="D151" s="159" t="s">
        <v>244</v>
      </c>
      <c r="E151" s="160"/>
      <c r="F151" s="161" t="s">
        <v>1217</v>
      </c>
      <c r="G151" s="162" t="s">
        <v>395</v>
      </c>
      <c r="H151" s="163">
        <v>60</v>
      </c>
      <c r="I151" s="164"/>
      <c r="J151" s="163">
        <f t="shared" si="10"/>
        <v>0</v>
      </c>
      <c r="K151" s="165"/>
      <c r="L151" s="166"/>
      <c r="M151" s="167" t="s">
        <v>1</v>
      </c>
      <c r="N151" s="168" t="s">
        <v>37</v>
      </c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201</v>
      </c>
      <c r="AT151" s="157" t="s">
        <v>244</v>
      </c>
      <c r="AU151" s="157" t="s">
        <v>178</v>
      </c>
      <c r="AY151" s="13" t="s">
        <v>172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178</v>
      </c>
      <c r="BK151" s="158">
        <f t="shared" si="19"/>
        <v>0</v>
      </c>
      <c r="BL151" s="13" t="s">
        <v>177</v>
      </c>
      <c r="BM151" s="157" t="s">
        <v>1218</v>
      </c>
    </row>
    <row r="152" spans="2:65" s="1" customFormat="1" ht="24" customHeight="1" x14ac:dyDescent="0.2">
      <c r="B152" s="145"/>
      <c r="C152" s="146" t="s">
        <v>252</v>
      </c>
      <c r="D152" s="146" t="s">
        <v>174</v>
      </c>
      <c r="E152" s="147"/>
      <c r="F152" s="148" t="s">
        <v>1219</v>
      </c>
      <c r="G152" s="149" t="s">
        <v>395</v>
      </c>
      <c r="H152" s="150">
        <v>10</v>
      </c>
      <c r="I152" s="151"/>
      <c r="J152" s="150">
        <f t="shared" si="10"/>
        <v>0</v>
      </c>
      <c r="K152" s="152"/>
      <c r="L152" s="28"/>
      <c r="M152" s="153" t="s">
        <v>1</v>
      </c>
      <c r="N152" s="154" t="s">
        <v>37</v>
      </c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177</v>
      </c>
      <c r="AT152" s="157" t="s">
        <v>174</v>
      </c>
      <c r="AU152" s="157" t="s">
        <v>178</v>
      </c>
      <c r="AY152" s="13" t="s">
        <v>172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178</v>
      </c>
      <c r="BK152" s="158">
        <f t="shared" si="19"/>
        <v>0</v>
      </c>
      <c r="BL152" s="13" t="s">
        <v>177</v>
      </c>
      <c r="BM152" s="157" t="s">
        <v>1220</v>
      </c>
    </row>
    <row r="153" spans="2:65" s="1" customFormat="1" ht="16.5" customHeight="1" x14ac:dyDescent="0.2">
      <c r="B153" s="145"/>
      <c r="C153" s="159" t="s">
        <v>249</v>
      </c>
      <c r="D153" s="159" t="s">
        <v>244</v>
      </c>
      <c r="E153" s="160"/>
      <c r="F153" s="161" t="s">
        <v>1221</v>
      </c>
      <c r="G153" s="162" t="s">
        <v>257</v>
      </c>
      <c r="H153" s="163">
        <v>10.5</v>
      </c>
      <c r="I153" s="164"/>
      <c r="J153" s="163">
        <f t="shared" si="10"/>
        <v>0</v>
      </c>
      <c r="K153" s="165"/>
      <c r="L153" s="166"/>
      <c r="M153" s="167" t="s">
        <v>1</v>
      </c>
      <c r="N153" s="168" t="s">
        <v>37</v>
      </c>
      <c r="P153" s="155">
        <f t="shared" si="11"/>
        <v>0</v>
      </c>
      <c r="Q153" s="155">
        <v>0</v>
      </c>
      <c r="R153" s="155">
        <f t="shared" si="12"/>
        <v>0</v>
      </c>
      <c r="S153" s="155">
        <v>0</v>
      </c>
      <c r="T153" s="156">
        <f t="shared" si="13"/>
        <v>0</v>
      </c>
      <c r="AR153" s="157" t="s">
        <v>201</v>
      </c>
      <c r="AT153" s="157" t="s">
        <v>244</v>
      </c>
      <c r="AU153" s="157" t="s">
        <v>178</v>
      </c>
      <c r="AY153" s="13" t="s">
        <v>172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178</v>
      </c>
      <c r="BK153" s="158">
        <f t="shared" si="19"/>
        <v>0</v>
      </c>
      <c r="BL153" s="13" t="s">
        <v>177</v>
      </c>
      <c r="BM153" s="157" t="s">
        <v>1222</v>
      </c>
    </row>
    <row r="154" spans="2:65" s="1" customFormat="1" ht="24" customHeight="1" x14ac:dyDescent="0.2">
      <c r="B154" s="145"/>
      <c r="C154" s="146" t="s">
        <v>304</v>
      </c>
      <c r="D154" s="146" t="s">
        <v>174</v>
      </c>
      <c r="E154" s="147"/>
      <c r="F154" s="148" t="s">
        <v>1223</v>
      </c>
      <c r="G154" s="149" t="s">
        <v>395</v>
      </c>
      <c r="H154" s="150">
        <v>50</v>
      </c>
      <c r="I154" s="151"/>
      <c r="J154" s="150">
        <f t="shared" si="10"/>
        <v>0</v>
      </c>
      <c r="K154" s="152"/>
      <c r="L154" s="28"/>
      <c r="M154" s="153" t="s">
        <v>1</v>
      </c>
      <c r="N154" s="154" t="s">
        <v>37</v>
      </c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177</v>
      </c>
      <c r="AT154" s="157" t="s">
        <v>174</v>
      </c>
      <c r="AU154" s="157" t="s">
        <v>178</v>
      </c>
      <c r="AY154" s="13" t="s">
        <v>172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178</v>
      </c>
      <c r="BK154" s="158">
        <f t="shared" si="19"/>
        <v>0</v>
      </c>
      <c r="BL154" s="13" t="s">
        <v>177</v>
      </c>
      <c r="BM154" s="157" t="s">
        <v>1224</v>
      </c>
    </row>
    <row r="155" spans="2:65" s="1" customFormat="1" ht="24" customHeight="1" x14ac:dyDescent="0.2">
      <c r="B155" s="145"/>
      <c r="C155" s="146" t="s">
        <v>307</v>
      </c>
      <c r="D155" s="146" t="s">
        <v>174</v>
      </c>
      <c r="E155" s="147"/>
      <c r="F155" s="148" t="s">
        <v>1225</v>
      </c>
      <c r="G155" s="149" t="s">
        <v>395</v>
      </c>
      <c r="H155" s="150">
        <v>10</v>
      </c>
      <c r="I155" s="151"/>
      <c r="J155" s="150">
        <f t="shared" si="10"/>
        <v>0</v>
      </c>
      <c r="K155" s="152"/>
      <c r="L155" s="28"/>
      <c r="M155" s="153" t="s">
        <v>1</v>
      </c>
      <c r="N155" s="154" t="s">
        <v>37</v>
      </c>
      <c r="P155" s="155">
        <f t="shared" si="11"/>
        <v>0</v>
      </c>
      <c r="Q155" s="155">
        <v>0</v>
      </c>
      <c r="R155" s="155">
        <f t="shared" si="12"/>
        <v>0</v>
      </c>
      <c r="S155" s="155">
        <v>0</v>
      </c>
      <c r="T155" s="156">
        <f t="shared" si="13"/>
        <v>0</v>
      </c>
      <c r="AR155" s="157" t="s">
        <v>177</v>
      </c>
      <c r="AT155" s="157" t="s">
        <v>174</v>
      </c>
      <c r="AU155" s="157" t="s">
        <v>178</v>
      </c>
      <c r="AY155" s="13" t="s">
        <v>172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178</v>
      </c>
      <c r="BK155" s="158">
        <f t="shared" si="19"/>
        <v>0</v>
      </c>
      <c r="BL155" s="13" t="s">
        <v>177</v>
      </c>
      <c r="BM155" s="157" t="s">
        <v>1226</v>
      </c>
    </row>
    <row r="156" spans="2:65" s="1" customFormat="1" ht="24" customHeight="1" x14ac:dyDescent="0.2">
      <c r="B156" s="145"/>
      <c r="C156" s="146" t="s">
        <v>265</v>
      </c>
      <c r="D156" s="146" t="s">
        <v>174</v>
      </c>
      <c r="E156" s="147"/>
      <c r="F156" s="148" t="s">
        <v>1227</v>
      </c>
      <c r="G156" s="149" t="s">
        <v>207</v>
      </c>
      <c r="H156" s="150">
        <v>35</v>
      </c>
      <c r="I156" s="151"/>
      <c r="J156" s="150">
        <f t="shared" si="10"/>
        <v>0</v>
      </c>
      <c r="K156" s="152"/>
      <c r="L156" s="28"/>
      <c r="M156" s="153" t="s">
        <v>1</v>
      </c>
      <c r="N156" s="154" t="s">
        <v>37</v>
      </c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177</v>
      </c>
      <c r="AT156" s="157" t="s">
        <v>174</v>
      </c>
      <c r="AU156" s="157" t="s">
        <v>178</v>
      </c>
      <c r="AY156" s="13" t="s">
        <v>172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178</v>
      </c>
      <c r="BK156" s="158">
        <f t="shared" si="19"/>
        <v>0</v>
      </c>
      <c r="BL156" s="13" t="s">
        <v>177</v>
      </c>
      <c r="BM156" s="157" t="s">
        <v>1228</v>
      </c>
    </row>
    <row r="157" spans="2:65" s="11" customFormat="1" ht="25.95" customHeight="1" x14ac:dyDescent="0.25">
      <c r="B157" s="133"/>
      <c r="D157" s="134" t="s">
        <v>70</v>
      </c>
      <c r="E157" s="135"/>
      <c r="F157" s="135" t="s">
        <v>1229</v>
      </c>
      <c r="I157" s="136"/>
      <c r="J157" s="137">
        <f>BK157</f>
        <v>0</v>
      </c>
      <c r="L157" s="133"/>
      <c r="M157" s="138"/>
      <c r="P157" s="139">
        <f>P158</f>
        <v>0</v>
      </c>
      <c r="R157" s="139">
        <f>R158</f>
        <v>0</v>
      </c>
      <c r="T157" s="140">
        <f>T158</f>
        <v>0</v>
      </c>
      <c r="AR157" s="134" t="s">
        <v>79</v>
      </c>
      <c r="AT157" s="141" t="s">
        <v>70</v>
      </c>
      <c r="AU157" s="141" t="s">
        <v>71</v>
      </c>
      <c r="AY157" s="134" t="s">
        <v>172</v>
      </c>
      <c r="BK157" s="142">
        <f>BK158</f>
        <v>0</v>
      </c>
    </row>
    <row r="158" spans="2:65" s="11" customFormat="1" ht="22.8" customHeight="1" x14ac:dyDescent="0.25">
      <c r="B158" s="133"/>
      <c r="D158" s="134" t="s">
        <v>70</v>
      </c>
      <c r="E158" s="143"/>
      <c r="F158" s="143" t="s">
        <v>1230</v>
      </c>
      <c r="I158" s="136"/>
      <c r="J158" s="144">
        <f>BK158</f>
        <v>0</v>
      </c>
      <c r="L158" s="133"/>
      <c r="M158" s="138"/>
      <c r="P158" s="139">
        <f>SUM(P159:P160)</f>
        <v>0</v>
      </c>
      <c r="R158" s="139">
        <f>SUM(R159:R160)</f>
        <v>0</v>
      </c>
      <c r="T158" s="140">
        <f>SUM(T159:T160)</f>
        <v>0</v>
      </c>
      <c r="AR158" s="134" t="s">
        <v>79</v>
      </c>
      <c r="AT158" s="141" t="s">
        <v>70</v>
      </c>
      <c r="AU158" s="141" t="s">
        <v>79</v>
      </c>
      <c r="AY158" s="134" t="s">
        <v>172</v>
      </c>
      <c r="BK158" s="142">
        <f>SUM(BK159:BK160)</f>
        <v>0</v>
      </c>
    </row>
    <row r="159" spans="2:65" s="1" customFormat="1" ht="36" customHeight="1" x14ac:dyDescent="0.2">
      <c r="B159" s="145"/>
      <c r="C159" s="146" t="s">
        <v>268</v>
      </c>
      <c r="D159" s="146" t="s">
        <v>174</v>
      </c>
      <c r="E159" s="147"/>
      <c r="F159" s="148" t="s">
        <v>1231</v>
      </c>
      <c r="G159" s="149" t="s">
        <v>1232</v>
      </c>
      <c r="H159" s="150">
        <v>7.0000000000000007E-2</v>
      </c>
      <c r="I159" s="151"/>
      <c r="J159" s="150">
        <f>ROUND(I159*H159,2)</f>
        <v>0</v>
      </c>
      <c r="K159" s="152"/>
      <c r="L159" s="28"/>
      <c r="M159" s="153" t="s">
        <v>1</v>
      </c>
      <c r="N159" s="154" t="s">
        <v>37</v>
      </c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AR159" s="157" t="s">
        <v>177</v>
      </c>
      <c r="AT159" s="157" t="s">
        <v>174</v>
      </c>
      <c r="AU159" s="157" t="s">
        <v>178</v>
      </c>
      <c r="AY159" s="13" t="s">
        <v>172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3" t="s">
        <v>178</v>
      </c>
      <c r="BK159" s="158">
        <f>ROUND(I159*H159,2)</f>
        <v>0</v>
      </c>
      <c r="BL159" s="13" t="s">
        <v>177</v>
      </c>
      <c r="BM159" s="157" t="s">
        <v>1233</v>
      </c>
    </row>
    <row r="160" spans="2:65" s="1" customFormat="1" ht="24" customHeight="1" x14ac:dyDescent="0.2">
      <c r="B160" s="145"/>
      <c r="C160" s="146" t="s">
        <v>271</v>
      </c>
      <c r="D160" s="146" t="s">
        <v>174</v>
      </c>
      <c r="E160" s="147"/>
      <c r="F160" s="148" t="s">
        <v>1234</v>
      </c>
      <c r="G160" s="149" t="s">
        <v>1232</v>
      </c>
      <c r="H160" s="150">
        <v>7.0000000000000007E-2</v>
      </c>
      <c r="I160" s="151"/>
      <c r="J160" s="150">
        <f>ROUND(I160*H160,2)</f>
        <v>0</v>
      </c>
      <c r="K160" s="152"/>
      <c r="L160" s="28"/>
      <c r="M160" s="169" t="s">
        <v>1</v>
      </c>
      <c r="N160" s="170" t="s">
        <v>37</v>
      </c>
      <c r="O160" s="171"/>
      <c r="P160" s="172">
        <f>O160*H160</f>
        <v>0</v>
      </c>
      <c r="Q160" s="172">
        <v>0</v>
      </c>
      <c r="R160" s="172">
        <f>Q160*H160</f>
        <v>0</v>
      </c>
      <c r="S160" s="172">
        <v>0</v>
      </c>
      <c r="T160" s="173">
        <f>S160*H160</f>
        <v>0</v>
      </c>
      <c r="AR160" s="157" t="s">
        <v>177</v>
      </c>
      <c r="AT160" s="157" t="s">
        <v>174</v>
      </c>
      <c r="AU160" s="157" t="s">
        <v>178</v>
      </c>
      <c r="AY160" s="13" t="s">
        <v>172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3" t="s">
        <v>178</v>
      </c>
      <c r="BK160" s="158">
        <f>ROUND(I160*H160,2)</f>
        <v>0</v>
      </c>
      <c r="BL160" s="13" t="s">
        <v>177</v>
      </c>
      <c r="BM160" s="157" t="s">
        <v>1235</v>
      </c>
    </row>
    <row r="161" spans="2:12" s="1" customFormat="1" ht="6.9" customHeight="1" x14ac:dyDescent="0.2">
      <c r="B161" s="40"/>
      <c r="C161" s="41"/>
      <c r="D161" s="41"/>
      <c r="E161" s="41"/>
      <c r="F161" s="41"/>
      <c r="G161" s="41"/>
      <c r="H161" s="41"/>
      <c r="I161" s="107"/>
      <c r="J161" s="41"/>
      <c r="K161" s="41"/>
      <c r="L161" s="28"/>
    </row>
  </sheetData>
  <autoFilter ref="C120:K160" xr:uid="{00000000-0009-0000-0000-00000A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20"/>
  <sheetViews>
    <sheetView showGridLines="0" workbookViewId="0">
      <selection activeCell="X12" sqref="X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110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1236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ROUND(J123,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ROUND((SUM(BE123:BE219)),  2)</f>
        <v>0</v>
      </c>
      <c r="I33" s="95">
        <v>0.2</v>
      </c>
      <c r="J33" s="94">
        <f>ROUND(((SUM(BE123:BE219))*I33),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ROUND((SUM(BF123:BF219)),  2)</f>
        <v>0</v>
      </c>
      <c r="I34" s="95">
        <v>0.2</v>
      </c>
      <c r="J34" s="94">
        <f>ROUND(((SUM(BF123:BF219))*I34),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ROUND((SUM(BG123:BG219)),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ROUND((SUM(BH123:BH219)),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ROUND((SUM(BI123:BI219)),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11 - UK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J123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1124</v>
      </c>
      <c r="E97" s="115"/>
      <c r="F97" s="115"/>
      <c r="G97" s="115"/>
      <c r="H97" s="115"/>
      <c r="I97" s="116"/>
      <c r="J97" s="117">
        <f>J124</f>
        <v>0</v>
      </c>
      <c r="L97" s="113"/>
    </row>
    <row r="98" spans="2:12" s="9" customFormat="1" ht="19.95" customHeight="1" x14ac:dyDescent="0.2">
      <c r="B98" s="118"/>
      <c r="D98" s="119" t="s">
        <v>1237</v>
      </c>
      <c r="E98" s="120"/>
      <c r="F98" s="120"/>
      <c r="G98" s="120"/>
      <c r="H98" s="120"/>
      <c r="I98" s="121"/>
      <c r="J98" s="122">
        <f>J125</f>
        <v>0</v>
      </c>
      <c r="L98" s="118"/>
    </row>
    <row r="99" spans="2:12" s="9" customFormat="1" ht="19.95" customHeight="1" x14ac:dyDescent="0.2">
      <c r="B99" s="118"/>
      <c r="D99" s="119" t="s">
        <v>1238</v>
      </c>
      <c r="E99" s="120"/>
      <c r="F99" s="120"/>
      <c r="G99" s="120"/>
      <c r="H99" s="120"/>
      <c r="I99" s="121"/>
      <c r="J99" s="122">
        <f>J135</f>
        <v>0</v>
      </c>
      <c r="L99" s="118"/>
    </row>
    <row r="100" spans="2:12" s="9" customFormat="1" ht="19.95" customHeight="1" x14ac:dyDescent="0.2">
      <c r="B100" s="118"/>
      <c r="D100" s="119" t="s">
        <v>1239</v>
      </c>
      <c r="E100" s="120"/>
      <c r="F100" s="120"/>
      <c r="G100" s="120"/>
      <c r="H100" s="120"/>
      <c r="I100" s="121"/>
      <c r="J100" s="122">
        <f>J162</f>
        <v>0</v>
      </c>
      <c r="L100" s="118"/>
    </row>
    <row r="101" spans="2:12" s="9" customFormat="1" ht="19.95" customHeight="1" x14ac:dyDescent="0.2">
      <c r="B101" s="118"/>
      <c r="D101" s="119" t="s">
        <v>1240</v>
      </c>
      <c r="E101" s="120"/>
      <c r="F101" s="120"/>
      <c r="G101" s="120"/>
      <c r="H101" s="120"/>
      <c r="I101" s="121"/>
      <c r="J101" s="122">
        <f>J172</f>
        <v>0</v>
      </c>
      <c r="L101" s="118"/>
    </row>
    <row r="102" spans="2:12" s="9" customFormat="1" ht="19.95" customHeight="1" x14ac:dyDescent="0.2">
      <c r="B102" s="118"/>
      <c r="D102" s="119" t="s">
        <v>1241</v>
      </c>
      <c r="E102" s="120"/>
      <c r="F102" s="120"/>
      <c r="G102" s="120"/>
      <c r="H102" s="120"/>
      <c r="I102" s="121"/>
      <c r="J102" s="122">
        <f>J194</f>
        <v>0</v>
      </c>
      <c r="L102" s="118"/>
    </row>
    <row r="103" spans="2:12" s="9" customFormat="1" ht="19.95" customHeight="1" x14ac:dyDescent="0.2">
      <c r="B103" s="118"/>
      <c r="D103" s="119" t="s">
        <v>1242</v>
      </c>
      <c r="E103" s="120"/>
      <c r="F103" s="120"/>
      <c r="G103" s="120"/>
      <c r="H103" s="120"/>
      <c r="I103" s="121"/>
      <c r="J103" s="122">
        <f>J209</f>
        <v>0</v>
      </c>
      <c r="L103" s="118"/>
    </row>
    <row r="104" spans="2:12" s="1" customFormat="1" ht="21.75" customHeight="1" x14ac:dyDescent="0.2">
      <c r="B104" s="28"/>
      <c r="I104" s="86"/>
      <c r="L104" s="28"/>
    </row>
    <row r="105" spans="2:12" s="1" customFormat="1" ht="6.9" customHeight="1" x14ac:dyDescent="0.2">
      <c r="B105" s="40"/>
      <c r="C105" s="41"/>
      <c r="D105" s="41"/>
      <c r="E105" s="41"/>
      <c r="F105" s="41"/>
      <c r="G105" s="41"/>
      <c r="H105" s="41"/>
      <c r="I105" s="107"/>
      <c r="J105" s="41"/>
      <c r="K105" s="41"/>
      <c r="L105" s="28"/>
    </row>
    <row r="109" spans="2:12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108"/>
      <c r="J109" s="43"/>
      <c r="K109" s="43"/>
      <c r="L109" s="28"/>
    </row>
    <row r="110" spans="2:12" s="1" customFormat="1" ht="24.9" customHeight="1" x14ac:dyDescent="0.2">
      <c r="B110" s="28"/>
      <c r="C110" s="17" t="s">
        <v>158</v>
      </c>
      <c r="I110" s="86"/>
      <c r="L110" s="28"/>
    </row>
    <row r="111" spans="2:12" s="1" customFormat="1" ht="6.9" customHeight="1" x14ac:dyDescent="0.2">
      <c r="B111" s="28"/>
      <c r="I111" s="86"/>
      <c r="L111" s="28"/>
    </row>
    <row r="112" spans="2:12" s="1" customFormat="1" ht="12" customHeight="1" x14ac:dyDescent="0.2">
      <c r="B112" s="28"/>
      <c r="C112" s="23" t="s">
        <v>14</v>
      </c>
      <c r="I112" s="86"/>
      <c r="L112" s="28"/>
    </row>
    <row r="113" spans="2:65" s="1" customFormat="1" ht="16.5" customHeight="1" x14ac:dyDescent="0.2">
      <c r="B113" s="28"/>
      <c r="E113" s="216" t="str">
        <f>E7</f>
        <v>Zariadenie sociálnych služieb komunitného charakteru</v>
      </c>
      <c r="F113" s="217"/>
      <c r="G113" s="217"/>
      <c r="H113" s="217"/>
      <c r="I113" s="86"/>
      <c r="L113" s="28"/>
    </row>
    <row r="114" spans="2:65" s="1" customFormat="1" ht="12" customHeight="1" x14ac:dyDescent="0.2">
      <c r="B114" s="28"/>
      <c r="C114" s="23" t="s">
        <v>127</v>
      </c>
      <c r="I114" s="86"/>
      <c r="L114" s="28"/>
    </row>
    <row r="115" spans="2:65" s="1" customFormat="1" ht="16.5" customHeight="1" x14ac:dyDescent="0.2">
      <c r="B115" s="28"/>
      <c r="E115" s="190" t="str">
        <f>E9</f>
        <v>11 - UK</v>
      </c>
      <c r="F115" s="215"/>
      <c r="G115" s="215"/>
      <c r="H115" s="215"/>
      <c r="I115" s="86"/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12" customHeight="1" x14ac:dyDescent="0.2">
      <c r="B117" s="28"/>
      <c r="C117" s="23" t="s">
        <v>18</v>
      </c>
      <c r="F117" s="21" t="str">
        <f>F12</f>
        <v>Katastrálne územie Klčov</v>
      </c>
      <c r="I117" s="87" t="s">
        <v>19</v>
      </c>
      <c r="J117" s="48" t="str">
        <f>IF(J12="","",J12)</f>
        <v>Vyplň údaj</v>
      </c>
      <c r="L117" s="28"/>
    </row>
    <row r="118" spans="2:65" s="1" customFormat="1" ht="6.9" customHeight="1" x14ac:dyDescent="0.2">
      <c r="B118" s="28"/>
      <c r="I118" s="86"/>
      <c r="L118" s="28"/>
    </row>
    <row r="119" spans="2:65" s="1" customFormat="1" ht="43.05" customHeight="1" x14ac:dyDescent="0.2">
      <c r="B119" s="28"/>
      <c r="C119" s="23" t="s">
        <v>20</v>
      </c>
      <c r="F119" s="21" t="str">
        <f>E15</f>
        <v>Alžbetin dom n.o.,Klčov 224, 053 02 Spišský Hrhov</v>
      </c>
      <c r="I119" s="87" t="s">
        <v>25</v>
      </c>
      <c r="J119" s="26" t="str">
        <f>E21</f>
        <v>RG Ateliér, s.r.o. Námestie Sv. Mikuláša 26, SL</v>
      </c>
      <c r="L119" s="28"/>
    </row>
    <row r="120" spans="2:65" s="1" customFormat="1" ht="15.15" customHeight="1" x14ac:dyDescent="0.2">
      <c r="B120" s="28"/>
      <c r="C120" s="23" t="s">
        <v>23</v>
      </c>
      <c r="F120" s="21" t="str">
        <f>IF(E18="","",E18)</f>
        <v>Vyplň údaj</v>
      </c>
      <c r="I120" s="87" t="s">
        <v>28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I121" s="86"/>
      <c r="L121" s="28"/>
    </row>
    <row r="122" spans="2:65" s="10" customFormat="1" ht="29.25" customHeight="1" x14ac:dyDescent="0.2">
      <c r="B122" s="123"/>
      <c r="C122" s="124" t="s">
        <v>159</v>
      </c>
      <c r="D122" s="125" t="s">
        <v>56</v>
      </c>
      <c r="E122" s="125" t="s">
        <v>52</v>
      </c>
      <c r="F122" s="125" t="s">
        <v>53</v>
      </c>
      <c r="G122" s="125" t="s">
        <v>160</v>
      </c>
      <c r="H122" s="125" t="s">
        <v>161</v>
      </c>
      <c r="I122" s="126" t="s">
        <v>162</v>
      </c>
      <c r="J122" s="127" t="s">
        <v>131</v>
      </c>
      <c r="K122" s="128" t="s">
        <v>163</v>
      </c>
      <c r="L122" s="123"/>
      <c r="M122" s="54" t="s">
        <v>1</v>
      </c>
      <c r="N122" s="55" t="s">
        <v>35</v>
      </c>
      <c r="O122" s="55" t="s">
        <v>164</v>
      </c>
      <c r="P122" s="55" t="s">
        <v>165</v>
      </c>
      <c r="Q122" s="55" t="s">
        <v>166</v>
      </c>
      <c r="R122" s="55" t="s">
        <v>167</v>
      </c>
      <c r="S122" s="55" t="s">
        <v>168</v>
      </c>
      <c r="T122" s="56" t="s">
        <v>169</v>
      </c>
    </row>
    <row r="123" spans="2:65" s="1" customFormat="1" ht="22.8" customHeight="1" x14ac:dyDescent="0.3">
      <c r="B123" s="28"/>
      <c r="C123" s="59" t="s">
        <v>132</v>
      </c>
      <c r="I123" s="86"/>
      <c r="J123" s="129">
        <f>BK123</f>
        <v>0</v>
      </c>
      <c r="L123" s="28"/>
      <c r="M123" s="57"/>
      <c r="N123" s="49"/>
      <c r="O123" s="49"/>
      <c r="P123" s="130">
        <f>P124</f>
        <v>0</v>
      </c>
      <c r="Q123" s="49"/>
      <c r="R123" s="130">
        <f>R124</f>
        <v>3.8328696280000001</v>
      </c>
      <c r="S123" s="49"/>
      <c r="T123" s="131">
        <f>T124</f>
        <v>0</v>
      </c>
      <c r="AT123" s="13" t="s">
        <v>70</v>
      </c>
      <c r="AU123" s="13" t="s">
        <v>133</v>
      </c>
      <c r="BK123" s="132">
        <f>BK124</f>
        <v>0</v>
      </c>
    </row>
    <row r="124" spans="2:65" s="11" customFormat="1" ht="25.95" customHeight="1" x14ac:dyDescent="0.25">
      <c r="B124" s="133"/>
      <c r="D124" s="134" t="s">
        <v>70</v>
      </c>
      <c r="E124" s="135"/>
      <c r="F124" s="135" t="s">
        <v>1139</v>
      </c>
      <c r="I124" s="136"/>
      <c r="J124" s="137">
        <f>BK124</f>
        <v>0</v>
      </c>
      <c r="L124" s="133"/>
      <c r="M124" s="138"/>
      <c r="P124" s="139">
        <f>P125+P135+P162+P172+P194+P209</f>
        <v>0</v>
      </c>
      <c r="R124" s="139">
        <f>R125+R135+R162+R172+R194+R209</f>
        <v>3.8328696280000001</v>
      </c>
      <c r="T124" s="140">
        <f>T125+T135+T162+T172+T194+T209</f>
        <v>0</v>
      </c>
      <c r="AR124" s="134" t="s">
        <v>71</v>
      </c>
      <c r="AT124" s="141" t="s">
        <v>70</v>
      </c>
      <c r="AU124" s="141" t="s">
        <v>71</v>
      </c>
      <c r="AY124" s="134" t="s">
        <v>172</v>
      </c>
      <c r="BK124" s="142">
        <f>BK125+BK135+BK162+BK172+BK194+BK209</f>
        <v>0</v>
      </c>
    </row>
    <row r="125" spans="2:65" s="11" customFormat="1" ht="22.8" customHeight="1" x14ac:dyDescent="0.25">
      <c r="B125" s="133"/>
      <c r="D125" s="134" t="s">
        <v>70</v>
      </c>
      <c r="E125" s="143"/>
      <c r="F125" s="143" t="s">
        <v>1243</v>
      </c>
      <c r="I125" s="136"/>
      <c r="J125" s="144">
        <f>BK125</f>
        <v>0</v>
      </c>
      <c r="L125" s="133"/>
      <c r="M125" s="138"/>
      <c r="P125" s="139">
        <f>SUM(P126:P134)</f>
        <v>0</v>
      </c>
      <c r="R125" s="139">
        <f>SUM(R126:R134)</f>
        <v>0.289422128</v>
      </c>
      <c r="T125" s="140">
        <f>SUM(T126:T134)</f>
        <v>0</v>
      </c>
      <c r="AR125" s="134" t="s">
        <v>71</v>
      </c>
      <c r="AT125" s="141" t="s">
        <v>70</v>
      </c>
      <c r="AU125" s="141" t="s">
        <v>79</v>
      </c>
      <c r="AY125" s="134" t="s">
        <v>172</v>
      </c>
      <c r="BK125" s="142">
        <f>SUM(BK126:BK134)</f>
        <v>0</v>
      </c>
    </row>
    <row r="126" spans="2:65" s="1" customFormat="1" ht="16.5" customHeight="1" x14ac:dyDescent="0.2">
      <c r="B126" s="145"/>
      <c r="C126" s="146" t="s">
        <v>79</v>
      </c>
      <c r="D126" s="146" t="s">
        <v>174</v>
      </c>
      <c r="E126" s="147"/>
      <c r="F126" s="148" t="s">
        <v>1244</v>
      </c>
      <c r="G126" s="149" t="s">
        <v>395</v>
      </c>
      <c r="H126" s="150">
        <v>578</v>
      </c>
      <c r="I126" s="151"/>
      <c r="J126" s="150">
        <f t="shared" ref="J126:J134" si="0">ROUND(I126*H126,2)</f>
        <v>0</v>
      </c>
      <c r="K126" s="152"/>
      <c r="L126" s="28"/>
      <c r="M126" s="153" t="s">
        <v>1</v>
      </c>
      <c r="N126" s="154" t="s">
        <v>37</v>
      </c>
      <c r="P126" s="155">
        <f t="shared" ref="P126:P134" si="1">O126*H126</f>
        <v>0</v>
      </c>
      <c r="Q126" s="155">
        <v>4.16976E-4</v>
      </c>
      <c r="R126" s="155">
        <f t="shared" ref="R126:R134" si="2">Q126*H126</f>
        <v>0.24101212799999999</v>
      </c>
      <c r="S126" s="155">
        <v>0</v>
      </c>
      <c r="T126" s="156">
        <f t="shared" ref="T126:T134" si="3">S126*H126</f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ref="BE126:BE134" si="4">IF(N126="základná",J126,0)</f>
        <v>0</v>
      </c>
      <c r="BF126" s="158">
        <f t="shared" ref="BF126:BF134" si="5">IF(N126="znížená",J126,0)</f>
        <v>0</v>
      </c>
      <c r="BG126" s="158">
        <f t="shared" ref="BG126:BG134" si="6">IF(N126="zákl. prenesená",J126,0)</f>
        <v>0</v>
      </c>
      <c r="BH126" s="158">
        <f t="shared" ref="BH126:BH134" si="7">IF(N126="zníž. prenesená",J126,0)</f>
        <v>0</v>
      </c>
      <c r="BI126" s="158">
        <f t="shared" ref="BI126:BI134" si="8">IF(N126="nulová",J126,0)</f>
        <v>0</v>
      </c>
      <c r="BJ126" s="13" t="s">
        <v>178</v>
      </c>
      <c r="BK126" s="158">
        <f t="shared" ref="BK126:BK134" si="9">ROUND(I126*H126,2)</f>
        <v>0</v>
      </c>
      <c r="BL126" s="13" t="s">
        <v>177</v>
      </c>
      <c r="BM126" s="157" t="s">
        <v>1245</v>
      </c>
    </row>
    <row r="127" spans="2:65" s="1" customFormat="1" ht="24" customHeight="1" x14ac:dyDescent="0.2">
      <c r="B127" s="145"/>
      <c r="C127" s="159" t="s">
        <v>178</v>
      </c>
      <c r="D127" s="159" t="s">
        <v>244</v>
      </c>
      <c r="E127" s="160"/>
      <c r="F127" s="161" t="s">
        <v>1246</v>
      </c>
      <c r="G127" s="162" t="s">
        <v>395</v>
      </c>
      <c r="H127" s="163">
        <v>25</v>
      </c>
      <c r="I127" s="164"/>
      <c r="J127" s="163">
        <f t="shared" si="0"/>
        <v>0</v>
      </c>
      <c r="K127" s="165"/>
      <c r="L127" s="166"/>
      <c r="M127" s="167" t="s">
        <v>1</v>
      </c>
      <c r="N127" s="168" t="s">
        <v>37</v>
      </c>
      <c r="P127" s="155">
        <f t="shared" si="1"/>
        <v>0</v>
      </c>
      <c r="Q127" s="155">
        <v>5.0000000000000002E-5</v>
      </c>
      <c r="R127" s="155">
        <f t="shared" si="2"/>
        <v>1.25E-3</v>
      </c>
      <c r="S127" s="155">
        <v>0</v>
      </c>
      <c r="T127" s="156">
        <f t="shared" si="3"/>
        <v>0</v>
      </c>
      <c r="AR127" s="157" t="s">
        <v>201</v>
      </c>
      <c r="AT127" s="157" t="s">
        <v>244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1247</v>
      </c>
    </row>
    <row r="128" spans="2:65" s="1" customFormat="1" ht="24" customHeight="1" x14ac:dyDescent="0.2">
      <c r="B128" s="145"/>
      <c r="C128" s="159" t="s">
        <v>247</v>
      </c>
      <c r="D128" s="159" t="s">
        <v>244</v>
      </c>
      <c r="E128" s="160"/>
      <c r="F128" s="161" t="s">
        <v>1248</v>
      </c>
      <c r="G128" s="162" t="s">
        <v>395</v>
      </c>
      <c r="H128" s="163">
        <v>440</v>
      </c>
      <c r="I128" s="164"/>
      <c r="J128" s="163">
        <f t="shared" si="0"/>
        <v>0</v>
      </c>
      <c r="K128" s="165"/>
      <c r="L128" s="166"/>
      <c r="M128" s="167" t="s">
        <v>1</v>
      </c>
      <c r="N128" s="168" t="s">
        <v>37</v>
      </c>
      <c r="P128" s="155">
        <f t="shared" si="1"/>
        <v>0</v>
      </c>
      <c r="Q128" s="155">
        <v>3.0000000000000001E-5</v>
      </c>
      <c r="R128" s="155">
        <f t="shared" si="2"/>
        <v>1.32E-2</v>
      </c>
      <c r="S128" s="155">
        <v>0</v>
      </c>
      <c r="T128" s="156">
        <f t="shared" si="3"/>
        <v>0</v>
      </c>
      <c r="AR128" s="157" t="s">
        <v>201</v>
      </c>
      <c r="AT128" s="157" t="s">
        <v>244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1249</v>
      </c>
    </row>
    <row r="129" spans="2:65" s="1" customFormat="1" ht="24" customHeight="1" x14ac:dyDescent="0.2">
      <c r="B129" s="145"/>
      <c r="C129" s="159" t="s">
        <v>177</v>
      </c>
      <c r="D129" s="159" t="s">
        <v>244</v>
      </c>
      <c r="E129" s="160"/>
      <c r="F129" s="161" t="s">
        <v>1250</v>
      </c>
      <c r="G129" s="162" t="s">
        <v>395</v>
      </c>
      <c r="H129" s="163">
        <v>30</v>
      </c>
      <c r="I129" s="164"/>
      <c r="J129" s="163">
        <f t="shared" si="0"/>
        <v>0</v>
      </c>
      <c r="K129" s="165"/>
      <c r="L129" s="166"/>
      <c r="M129" s="167" t="s">
        <v>1</v>
      </c>
      <c r="N129" s="168" t="s">
        <v>37</v>
      </c>
      <c r="P129" s="155">
        <f t="shared" si="1"/>
        <v>0</v>
      </c>
      <c r="Q129" s="155">
        <v>2.0000000000000002E-5</v>
      </c>
      <c r="R129" s="155">
        <f t="shared" si="2"/>
        <v>6.0000000000000006E-4</v>
      </c>
      <c r="S129" s="155">
        <v>0</v>
      </c>
      <c r="T129" s="156">
        <f t="shared" si="3"/>
        <v>0</v>
      </c>
      <c r="AR129" s="157" t="s">
        <v>201</v>
      </c>
      <c r="AT129" s="157" t="s">
        <v>244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1251</v>
      </c>
    </row>
    <row r="130" spans="2:65" s="1" customFormat="1" ht="24" customHeight="1" x14ac:dyDescent="0.2">
      <c r="B130" s="145"/>
      <c r="C130" s="159" t="s">
        <v>209</v>
      </c>
      <c r="D130" s="159" t="s">
        <v>244</v>
      </c>
      <c r="E130" s="160"/>
      <c r="F130" s="161" t="s">
        <v>1252</v>
      </c>
      <c r="G130" s="162" t="s">
        <v>395</v>
      </c>
      <c r="H130" s="163">
        <v>3</v>
      </c>
      <c r="I130" s="164"/>
      <c r="J130" s="163">
        <f t="shared" si="0"/>
        <v>0</v>
      </c>
      <c r="K130" s="165"/>
      <c r="L130" s="166"/>
      <c r="M130" s="167" t="s">
        <v>1</v>
      </c>
      <c r="N130" s="168" t="s">
        <v>37</v>
      </c>
      <c r="P130" s="155">
        <f t="shared" si="1"/>
        <v>0</v>
      </c>
      <c r="Q130" s="155">
        <v>2.0000000000000002E-5</v>
      </c>
      <c r="R130" s="155">
        <f t="shared" si="2"/>
        <v>6.0000000000000008E-5</v>
      </c>
      <c r="S130" s="155">
        <v>0</v>
      </c>
      <c r="T130" s="156">
        <f t="shared" si="3"/>
        <v>0</v>
      </c>
      <c r="AR130" s="157" t="s">
        <v>201</v>
      </c>
      <c r="AT130" s="157" t="s">
        <v>244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1253</v>
      </c>
    </row>
    <row r="131" spans="2:65" s="1" customFormat="1" ht="24" customHeight="1" x14ac:dyDescent="0.2">
      <c r="B131" s="145"/>
      <c r="C131" s="159" t="s">
        <v>198</v>
      </c>
      <c r="D131" s="159" t="s">
        <v>244</v>
      </c>
      <c r="E131" s="160"/>
      <c r="F131" s="161" t="s">
        <v>1254</v>
      </c>
      <c r="G131" s="162" t="s">
        <v>395</v>
      </c>
      <c r="H131" s="163">
        <v>80</v>
      </c>
      <c r="I131" s="164"/>
      <c r="J131" s="163">
        <f t="shared" si="0"/>
        <v>0</v>
      </c>
      <c r="K131" s="165"/>
      <c r="L131" s="166"/>
      <c r="M131" s="167" t="s">
        <v>1</v>
      </c>
      <c r="N131" s="168" t="s">
        <v>37</v>
      </c>
      <c r="P131" s="155">
        <f t="shared" si="1"/>
        <v>0</v>
      </c>
      <c r="Q131" s="155">
        <v>1E-4</v>
      </c>
      <c r="R131" s="155">
        <f t="shared" si="2"/>
        <v>8.0000000000000002E-3</v>
      </c>
      <c r="S131" s="155">
        <v>0</v>
      </c>
      <c r="T131" s="156">
        <f t="shared" si="3"/>
        <v>0</v>
      </c>
      <c r="AR131" s="157" t="s">
        <v>201</v>
      </c>
      <c r="AT131" s="157" t="s">
        <v>244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1255</v>
      </c>
    </row>
    <row r="132" spans="2:65" s="1" customFormat="1" ht="16.5" customHeight="1" x14ac:dyDescent="0.2">
      <c r="B132" s="145"/>
      <c r="C132" s="146" t="s">
        <v>195</v>
      </c>
      <c r="D132" s="146" t="s">
        <v>174</v>
      </c>
      <c r="E132" s="147"/>
      <c r="F132" s="148" t="s">
        <v>1256</v>
      </c>
      <c r="G132" s="149" t="s">
        <v>395</v>
      </c>
      <c r="H132" s="150">
        <v>140</v>
      </c>
      <c r="I132" s="151"/>
      <c r="J132" s="150">
        <f t="shared" si="0"/>
        <v>0</v>
      </c>
      <c r="K132" s="152"/>
      <c r="L132" s="28"/>
      <c r="M132" s="153" t="s">
        <v>1</v>
      </c>
      <c r="N132" s="154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177</v>
      </c>
      <c r="AT132" s="157" t="s">
        <v>174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1257</v>
      </c>
    </row>
    <row r="133" spans="2:65" s="1" customFormat="1" ht="24" customHeight="1" x14ac:dyDescent="0.2">
      <c r="B133" s="145"/>
      <c r="C133" s="159" t="s">
        <v>201</v>
      </c>
      <c r="D133" s="159" t="s">
        <v>244</v>
      </c>
      <c r="E133" s="160"/>
      <c r="F133" s="161" t="s">
        <v>1258</v>
      </c>
      <c r="G133" s="162" t="s">
        <v>395</v>
      </c>
      <c r="H133" s="163">
        <v>90</v>
      </c>
      <c r="I133" s="164"/>
      <c r="J133" s="163">
        <f t="shared" si="0"/>
        <v>0</v>
      </c>
      <c r="K133" s="165"/>
      <c r="L133" s="166"/>
      <c r="M133" s="167" t="s">
        <v>1</v>
      </c>
      <c r="N133" s="168" t="s">
        <v>37</v>
      </c>
      <c r="P133" s="155">
        <f t="shared" si="1"/>
        <v>0</v>
      </c>
      <c r="Q133" s="155">
        <v>2.2000000000000001E-4</v>
      </c>
      <c r="R133" s="155">
        <f t="shared" si="2"/>
        <v>1.9800000000000002E-2</v>
      </c>
      <c r="S133" s="155">
        <v>0</v>
      </c>
      <c r="T133" s="156">
        <f t="shared" si="3"/>
        <v>0</v>
      </c>
      <c r="AR133" s="157" t="s">
        <v>201</v>
      </c>
      <c r="AT133" s="157" t="s">
        <v>244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1259</v>
      </c>
    </row>
    <row r="134" spans="2:65" s="1" customFormat="1" ht="24" customHeight="1" x14ac:dyDescent="0.2">
      <c r="B134" s="145"/>
      <c r="C134" s="159" t="s">
        <v>233</v>
      </c>
      <c r="D134" s="159" t="s">
        <v>244</v>
      </c>
      <c r="E134" s="160"/>
      <c r="F134" s="161" t="s">
        <v>1260</v>
      </c>
      <c r="G134" s="162" t="s">
        <v>395</v>
      </c>
      <c r="H134" s="163">
        <v>50</v>
      </c>
      <c r="I134" s="164"/>
      <c r="J134" s="163">
        <f t="shared" si="0"/>
        <v>0</v>
      </c>
      <c r="K134" s="165"/>
      <c r="L134" s="166"/>
      <c r="M134" s="167" t="s">
        <v>1</v>
      </c>
      <c r="N134" s="168" t="s">
        <v>37</v>
      </c>
      <c r="P134" s="155">
        <f t="shared" si="1"/>
        <v>0</v>
      </c>
      <c r="Q134" s="155">
        <v>1.1E-4</v>
      </c>
      <c r="R134" s="155">
        <f t="shared" si="2"/>
        <v>5.5000000000000005E-3</v>
      </c>
      <c r="S134" s="155">
        <v>0</v>
      </c>
      <c r="T134" s="156">
        <f t="shared" si="3"/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1261</v>
      </c>
    </row>
    <row r="135" spans="2:65" s="11" customFormat="1" ht="22.8" customHeight="1" x14ac:dyDescent="0.25">
      <c r="B135" s="133"/>
      <c r="D135" s="134" t="s">
        <v>70</v>
      </c>
      <c r="E135" s="143"/>
      <c r="F135" s="143" t="s">
        <v>1262</v>
      </c>
      <c r="I135" s="136"/>
      <c r="J135" s="144">
        <f>BK135</f>
        <v>0</v>
      </c>
      <c r="L135" s="133"/>
      <c r="M135" s="138"/>
      <c r="P135" s="139">
        <f>SUM(P136:P161)</f>
        <v>0</v>
      </c>
      <c r="R135" s="139">
        <f>SUM(R136:R161)</f>
        <v>3.7749999999999999E-2</v>
      </c>
      <c r="T135" s="140">
        <f>SUM(T136:T161)</f>
        <v>0</v>
      </c>
      <c r="AR135" s="134" t="s">
        <v>71</v>
      </c>
      <c r="AT135" s="141" t="s">
        <v>70</v>
      </c>
      <c r="AU135" s="141" t="s">
        <v>79</v>
      </c>
      <c r="AY135" s="134" t="s">
        <v>172</v>
      </c>
      <c r="BK135" s="142">
        <f>SUM(BK136:BK161)</f>
        <v>0</v>
      </c>
    </row>
    <row r="136" spans="2:65" s="1" customFormat="1" ht="16.5" customHeight="1" x14ac:dyDescent="0.2">
      <c r="B136" s="145"/>
      <c r="C136" s="146" t="s">
        <v>108</v>
      </c>
      <c r="D136" s="146" t="s">
        <v>174</v>
      </c>
      <c r="E136" s="147"/>
      <c r="F136" s="148" t="s">
        <v>1263</v>
      </c>
      <c r="G136" s="149" t="s">
        <v>257</v>
      </c>
      <c r="H136" s="150">
        <v>1</v>
      </c>
      <c r="I136" s="151"/>
      <c r="J136" s="150">
        <f t="shared" ref="J136:J161" si="10">ROUND(I136*H136,2)</f>
        <v>0</v>
      </c>
      <c r="K136" s="152"/>
      <c r="L136" s="28"/>
      <c r="M136" s="153" t="s">
        <v>1</v>
      </c>
      <c r="N136" s="154" t="s">
        <v>37</v>
      </c>
      <c r="P136" s="155">
        <f t="shared" ref="P136:P161" si="11">O136*H136</f>
        <v>0</v>
      </c>
      <c r="Q136" s="155">
        <v>0</v>
      </c>
      <c r="R136" s="155">
        <f t="shared" ref="R136:R161" si="12">Q136*H136</f>
        <v>0</v>
      </c>
      <c r="S136" s="155">
        <v>0</v>
      </c>
      <c r="T136" s="156">
        <f t="shared" ref="T136:T161" si="13">S136*H136</f>
        <v>0</v>
      </c>
      <c r="AR136" s="157" t="s">
        <v>123</v>
      </c>
      <c r="AT136" s="157" t="s">
        <v>174</v>
      </c>
      <c r="AU136" s="157" t="s">
        <v>178</v>
      </c>
      <c r="AY136" s="13" t="s">
        <v>172</v>
      </c>
      <c r="BE136" s="158">
        <f t="shared" ref="BE136:BE161" si="14">IF(N136="základná",J136,0)</f>
        <v>0</v>
      </c>
      <c r="BF136" s="158">
        <f t="shared" ref="BF136:BF161" si="15">IF(N136="znížená",J136,0)</f>
        <v>0</v>
      </c>
      <c r="BG136" s="158">
        <f t="shared" ref="BG136:BG161" si="16">IF(N136="zákl. prenesená",J136,0)</f>
        <v>0</v>
      </c>
      <c r="BH136" s="158">
        <f t="shared" ref="BH136:BH161" si="17">IF(N136="zníž. prenesená",J136,0)</f>
        <v>0</v>
      </c>
      <c r="BI136" s="158">
        <f t="shared" ref="BI136:BI161" si="18">IF(N136="nulová",J136,0)</f>
        <v>0</v>
      </c>
      <c r="BJ136" s="13" t="s">
        <v>178</v>
      </c>
      <c r="BK136" s="158">
        <f t="shared" ref="BK136:BK161" si="19">ROUND(I136*H136,2)</f>
        <v>0</v>
      </c>
      <c r="BL136" s="13" t="s">
        <v>123</v>
      </c>
      <c r="BM136" s="157" t="s">
        <v>1264</v>
      </c>
    </row>
    <row r="137" spans="2:65" s="1" customFormat="1" ht="16.5" customHeight="1" x14ac:dyDescent="0.2">
      <c r="B137" s="145"/>
      <c r="C137" s="159" t="s">
        <v>111</v>
      </c>
      <c r="D137" s="159" t="s">
        <v>244</v>
      </c>
      <c r="E137" s="160"/>
      <c r="F137" s="161" t="s">
        <v>1265</v>
      </c>
      <c r="G137" s="162" t="s">
        <v>257</v>
      </c>
      <c r="H137" s="163">
        <v>1</v>
      </c>
      <c r="I137" s="164"/>
      <c r="J137" s="163">
        <f t="shared" si="10"/>
        <v>0</v>
      </c>
      <c r="K137" s="165"/>
      <c r="L137" s="166"/>
      <c r="M137" s="167" t="s">
        <v>1</v>
      </c>
      <c r="N137" s="168" t="s">
        <v>37</v>
      </c>
      <c r="P137" s="155">
        <f t="shared" si="11"/>
        <v>0</v>
      </c>
      <c r="Q137" s="155">
        <v>0</v>
      </c>
      <c r="R137" s="155">
        <f t="shared" si="12"/>
        <v>0</v>
      </c>
      <c r="S137" s="155">
        <v>0</v>
      </c>
      <c r="T137" s="156">
        <f t="shared" si="13"/>
        <v>0</v>
      </c>
      <c r="AR137" s="157" t="s">
        <v>265</v>
      </c>
      <c r="AT137" s="157" t="s">
        <v>244</v>
      </c>
      <c r="AU137" s="157" t="s">
        <v>178</v>
      </c>
      <c r="AY137" s="13" t="s">
        <v>172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3" t="s">
        <v>178</v>
      </c>
      <c r="BK137" s="158">
        <f t="shared" si="19"/>
        <v>0</v>
      </c>
      <c r="BL137" s="13" t="s">
        <v>123</v>
      </c>
      <c r="BM137" s="157" t="s">
        <v>1266</v>
      </c>
    </row>
    <row r="138" spans="2:65" s="1" customFormat="1" ht="16.5" customHeight="1" x14ac:dyDescent="0.2">
      <c r="B138" s="145"/>
      <c r="C138" s="146" t="s">
        <v>114</v>
      </c>
      <c r="D138" s="146" t="s">
        <v>174</v>
      </c>
      <c r="E138" s="147"/>
      <c r="F138" s="148" t="s">
        <v>1267</v>
      </c>
      <c r="G138" s="149" t="s">
        <v>257</v>
      </c>
      <c r="H138" s="150">
        <v>1</v>
      </c>
      <c r="I138" s="151"/>
      <c r="J138" s="150">
        <f t="shared" si="10"/>
        <v>0</v>
      </c>
      <c r="K138" s="152"/>
      <c r="L138" s="28"/>
      <c r="M138" s="153" t="s">
        <v>1</v>
      </c>
      <c r="N138" s="154" t="s">
        <v>37</v>
      </c>
      <c r="P138" s="155">
        <f t="shared" si="11"/>
        <v>0</v>
      </c>
      <c r="Q138" s="155">
        <v>0</v>
      </c>
      <c r="R138" s="155">
        <f t="shared" si="12"/>
        <v>0</v>
      </c>
      <c r="S138" s="155">
        <v>0</v>
      </c>
      <c r="T138" s="156">
        <f t="shared" si="13"/>
        <v>0</v>
      </c>
      <c r="AR138" s="157" t="s">
        <v>123</v>
      </c>
      <c r="AT138" s="157" t="s">
        <v>174</v>
      </c>
      <c r="AU138" s="157" t="s">
        <v>178</v>
      </c>
      <c r="AY138" s="13" t="s">
        <v>172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178</v>
      </c>
      <c r="BK138" s="158">
        <f t="shared" si="19"/>
        <v>0</v>
      </c>
      <c r="BL138" s="13" t="s">
        <v>123</v>
      </c>
      <c r="BM138" s="157" t="s">
        <v>1268</v>
      </c>
    </row>
    <row r="139" spans="2:65" s="1" customFormat="1" ht="16.5" customHeight="1" x14ac:dyDescent="0.2">
      <c r="B139" s="145"/>
      <c r="C139" s="159" t="s">
        <v>117</v>
      </c>
      <c r="D139" s="159" t="s">
        <v>244</v>
      </c>
      <c r="E139" s="160"/>
      <c r="F139" s="161" t="s">
        <v>1269</v>
      </c>
      <c r="G139" s="162" t="s">
        <v>257</v>
      </c>
      <c r="H139" s="163">
        <v>4</v>
      </c>
      <c r="I139" s="164"/>
      <c r="J139" s="163">
        <f t="shared" si="10"/>
        <v>0</v>
      </c>
      <c r="K139" s="165"/>
      <c r="L139" s="166"/>
      <c r="M139" s="167" t="s">
        <v>1</v>
      </c>
      <c r="N139" s="168" t="s">
        <v>37</v>
      </c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265</v>
      </c>
      <c r="AT139" s="157" t="s">
        <v>244</v>
      </c>
      <c r="AU139" s="157" t="s">
        <v>178</v>
      </c>
      <c r="AY139" s="13" t="s">
        <v>172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178</v>
      </c>
      <c r="BK139" s="158">
        <f t="shared" si="19"/>
        <v>0</v>
      </c>
      <c r="BL139" s="13" t="s">
        <v>123</v>
      </c>
      <c r="BM139" s="157" t="s">
        <v>1270</v>
      </c>
    </row>
    <row r="140" spans="2:65" s="1" customFormat="1" ht="16.5" customHeight="1" x14ac:dyDescent="0.2">
      <c r="B140" s="145"/>
      <c r="C140" s="159" t="s">
        <v>120</v>
      </c>
      <c r="D140" s="159" t="s">
        <v>244</v>
      </c>
      <c r="E140" s="160"/>
      <c r="F140" s="161" t="s">
        <v>1271</v>
      </c>
      <c r="G140" s="162" t="s">
        <v>257</v>
      </c>
      <c r="H140" s="163">
        <v>2</v>
      </c>
      <c r="I140" s="164"/>
      <c r="J140" s="163">
        <f t="shared" si="10"/>
        <v>0</v>
      </c>
      <c r="K140" s="165"/>
      <c r="L140" s="166"/>
      <c r="M140" s="167" t="s">
        <v>1</v>
      </c>
      <c r="N140" s="168" t="s">
        <v>37</v>
      </c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265</v>
      </c>
      <c r="AT140" s="157" t="s">
        <v>244</v>
      </c>
      <c r="AU140" s="157" t="s">
        <v>178</v>
      </c>
      <c r="AY140" s="13" t="s">
        <v>172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178</v>
      </c>
      <c r="BK140" s="158">
        <f t="shared" si="19"/>
        <v>0</v>
      </c>
      <c r="BL140" s="13" t="s">
        <v>123</v>
      </c>
      <c r="BM140" s="157" t="s">
        <v>1272</v>
      </c>
    </row>
    <row r="141" spans="2:65" s="1" customFormat="1" ht="16.5" customHeight="1" x14ac:dyDescent="0.2">
      <c r="B141" s="145"/>
      <c r="C141" s="159" t="s">
        <v>123</v>
      </c>
      <c r="D141" s="159" t="s">
        <v>244</v>
      </c>
      <c r="E141" s="160"/>
      <c r="F141" s="161" t="s">
        <v>1273</v>
      </c>
      <c r="G141" s="162" t="s">
        <v>257</v>
      </c>
      <c r="H141" s="163">
        <v>1</v>
      </c>
      <c r="I141" s="164"/>
      <c r="J141" s="163">
        <f t="shared" si="10"/>
        <v>0</v>
      </c>
      <c r="K141" s="165"/>
      <c r="L141" s="166"/>
      <c r="M141" s="167" t="s">
        <v>1</v>
      </c>
      <c r="N141" s="168" t="s">
        <v>37</v>
      </c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265</v>
      </c>
      <c r="AT141" s="157" t="s">
        <v>244</v>
      </c>
      <c r="AU141" s="157" t="s">
        <v>178</v>
      </c>
      <c r="AY141" s="13" t="s">
        <v>172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178</v>
      </c>
      <c r="BK141" s="158">
        <f t="shared" si="19"/>
        <v>0</v>
      </c>
      <c r="BL141" s="13" t="s">
        <v>123</v>
      </c>
      <c r="BM141" s="157" t="s">
        <v>1274</v>
      </c>
    </row>
    <row r="142" spans="2:65" s="1" customFormat="1" ht="16.5" customHeight="1" x14ac:dyDescent="0.2">
      <c r="B142" s="145"/>
      <c r="C142" s="159" t="s">
        <v>883</v>
      </c>
      <c r="D142" s="159" t="s">
        <v>244</v>
      </c>
      <c r="E142" s="160"/>
      <c r="F142" s="161" t="s">
        <v>1275</v>
      </c>
      <c r="G142" s="162" t="s">
        <v>257</v>
      </c>
      <c r="H142" s="163">
        <v>1</v>
      </c>
      <c r="I142" s="164"/>
      <c r="J142" s="163">
        <f t="shared" si="10"/>
        <v>0</v>
      </c>
      <c r="K142" s="165"/>
      <c r="L142" s="166"/>
      <c r="M142" s="167" t="s">
        <v>1</v>
      </c>
      <c r="N142" s="168" t="s">
        <v>37</v>
      </c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265</v>
      </c>
      <c r="AT142" s="157" t="s">
        <v>244</v>
      </c>
      <c r="AU142" s="157" t="s">
        <v>178</v>
      </c>
      <c r="AY142" s="13" t="s">
        <v>172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178</v>
      </c>
      <c r="BK142" s="158">
        <f t="shared" si="19"/>
        <v>0</v>
      </c>
      <c r="BL142" s="13" t="s">
        <v>123</v>
      </c>
      <c r="BM142" s="157" t="s">
        <v>1276</v>
      </c>
    </row>
    <row r="143" spans="2:65" s="1" customFormat="1" ht="16.5" customHeight="1" x14ac:dyDescent="0.2">
      <c r="B143" s="145"/>
      <c r="C143" s="159" t="s">
        <v>205</v>
      </c>
      <c r="D143" s="159" t="s">
        <v>244</v>
      </c>
      <c r="E143" s="160"/>
      <c r="F143" s="161" t="s">
        <v>1277</v>
      </c>
      <c r="G143" s="162" t="s">
        <v>257</v>
      </c>
      <c r="H143" s="163">
        <v>1</v>
      </c>
      <c r="I143" s="164"/>
      <c r="J143" s="163">
        <f t="shared" si="10"/>
        <v>0</v>
      </c>
      <c r="K143" s="165"/>
      <c r="L143" s="166"/>
      <c r="M143" s="167" t="s">
        <v>1</v>
      </c>
      <c r="N143" s="168" t="s">
        <v>37</v>
      </c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265</v>
      </c>
      <c r="AT143" s="157" t="s">
        <v>244</v>
      </c>
      <c r="AU143" s="157" t="s">
        <v>178</v>
      </c>
      <c r="AY143" s="13" t="s">
        <v>172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178</v>
      </c>
      <c r="BK143" s="158">
        <f t="shared" si="19"/>
        <v>0</v>
      </c>
      <c r="BL143" s="13" t="s">
        <v>123</v>
      </c>
      <c r="BM143" s="157" t="s">
        <v>1278</v>
      </c>
    </row>
    <row r="144" spans="2:65" s="1" customFormat="1" ht="16.5" customHeight="1" x14ac:dyDescent="0.2">
      <c r="B144" s="145"/>
      <c r="C144" s="159" t="s">
        <v>212</v>
      </c>
      <c r="D144" s="159" t="s">
        <v>244</v>
      </c>
      <c r="E144" s="160"/>
      <c r="F144" s="161" t="s">
        <v>1279</v>
      </c>
      <c r="G144" s="162" t="s">
        <v>257</v>
      </c>
      <c r="H144" s="163">
        <v>1</v>
      </c>
      <c r="I144" s="164"/>
      <c r="J144" s="163">
        <f t="shared" si="10"/>
        <v>0</v>
      </c>
      <c r="K144" s="165"/>
      <c r="L144" s="166"/>
      <c r="M144" s="167" t="s">
        <v>1</v>
      </c>
      <c r="N144" s="168" t="s">
        <v>37</v>
      </c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265</v>
      </c>
      <c r="AT144" s="157" t="s">
        <v>244</v>
      </c>
      <c r="AU144" s="157" t="s">
        <v>178</v>
      </c>
      <c r="AY144" s="13" t="s">
        <v>172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178</v>
      </c>
      <c r="BK144" s="158">
        <f t="shared" si="19"/>
        <v>0</v>
      </c>
      <c r="BL144" s="13" t="s">
        <v>123</v>
      </c>
      <c r="BM144" s="157" t="s">
        <v>1280</v>
      </c>
    </row>
    <row r="145" spans="2:65" s="1" customFormat="1" ht="16.5" customHeight="1" x14ac:dyDescent="0.2">
      <c r="B145" s="145"/>
      <c r="C145" s="159" t="s">
        <v>7</v>
      </c>
      <c r="D145" s="159" t="s">
        <v>244</v>
      </c>
      <c r="E145" s="160"/>
      <c r="F145" s="161" t="s">
        <v>1281</v>
      </c>
      <c r="G145" s="162" t="s">
        <v>257</v>
      </c>
      <c r="H145" s="163">
        <v>1</v>
      </c>
      <c r="I145" s="164"/>
      <c r="J145" s="163">
        <f t="shared" si="10"/>
        <v>0</v>
      </c>
      <c r="K145" s="165"/>
      <c r="L145" s="166"/>
      <c r="M145" s="167" t="s">
        <v>1</v>
      </c>
      <c r="N145" s="168" t="s">
        <v>37</v>
      </c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265</v>
      </c>
      <c r="AT145" s="157" t="s">
        <v>244</v>
      </c>
      <c r="AU145" s="157" t="s">
        <v>178</v>
      </c>
      <c r="AY145" s="13" t="s">
        <v>172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178</v>
      </c>
      <c r="BK145" s="158">
        <f t="shared" si="19"/>
        <v>0</v>
      </c>
      <c r="BL145" s="13" t="s">
        <v>123</v>
      </c>
      <c r="BM145" s="157" t="s">
        <v>1282</v>
      </c>
    </row>
    <row r="146" spans="2:65" s="1" customFormat="1" ht="16.5" customHeight="1" x14ac:dyDescent="0.2">
      <c r="B146" s="145"/>
      <c r="C146" s="159" t="s">
        <v>217</v>
      </c>
      <c r="D146" s="159" t="s">
        <v>244</v>
      </c>
      <c r="E146" s="160"/>
      <c r="F146" s="161" t="s">
        <v>1283</v>
      </c>
      <c r="G146" s="162" t="s">
        <v>257</v>
      </c>
      <c r="H146" s="163">
        <v>1</v>
      </c>
      <c r="I146" s="164"/>
      <c r="J146" s="163">
        <f t="shared" si="10"/>
        <v>0</v>
      </c>
      <c r="K146" s="165"/>
      <c r="L146" s="166"/>
      <c r="M146" s="167" t="s">
        <v>1</v>
      </c>
      <c r="N146" s="168" t="s">
        <v>37</v>
      </c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265</v>
      </c>
      <c r="AT146" s="157" t="s">
        <v>244</v>
      </c>
      <c r="AU146" s="157" t="s">
        <v>178</v>
      </c>
      <c r="AY146" s="13" t="s">
        <v>172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178</v>
      </c>
      <c r="BK146" s="158">
        <f t="shared" si="19"/>
        <v>0</v>
      </c>
      <c r="BL146" s="13" t="s">
        <v>123</v>
      </c>
      <c r="BM146" s="157" t="s">
        <v>1284</v>
      </c>
    </row>
    <row r="147" spans="2:65" s="1" customFormat="1" ht="16.5" customHeight="1" x14ac:dyDescent="0.2">
      <c r="B147" s="145"/>
      <c r="C147" s="159" t="s">
        <v>220</v>
      </c>
      <c r="D147" s="159" t="s">
        <v>244</v>
      </c>
      <c r="E147" s="160"/>
      <c r="F147" s="161" t="s">
        <v>1285</v>
      </c>
      <c r="G147" s="162" t="s">
        <v>257</v>
      </c>
      <c r="H147" s="163">
        <v>1</v>
      </c>
      <c r="I147" s="164"/>
      <c r="J147" s="163">
        <f t="shared" si="10"/>
        <v>0</v>
      </c>
      <c r="K147" s="165"/>
      <c r="L147" s="166"/>
      <c r="M147" s="167" t="s">
        <v>1</v>
      </c>
      <c r="N147" s="168" t="s">
        <v>37</v>
      </c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265</v>
      </c>
      <c r="AT147" s="157" t="s">
        <v>244</v>
      </c>
      <c r="AU147" s="157" t="s">
        <v>178</v>
      </c>
      <c r="AY147" s="13" t="s">
        <v>172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178</v>
      </c>
      <c r="BK147" s="158">
        <f t="shared" si="19"/>
        <v>0</v>
      </c>
      <c r="BL147" s="13" t="s">
        <v>123</v>
      </c>
      <c r="BM147" s="157" t="s">
        <v>1286</v>
      </c>
    </row>
    <row r="148" spans="2:65" s="1" customFormat="1" ht="16.5" customHeight="1" x14ac:dyDescent="0.2">
      <c r="B148" s="145"/>
      <c r="C148" s="146" t="s">
        <v>474</v>
      </c>
      <c r="D148" s="146" t="s">
        <v>174</v>
      </c>
      <c r="E148" s="147"/>
      <c r="F148" s="148" t="s">
        <v>1287</v>
      </c>
      <c r="G148" s="149" t="s">
        <v>257</v>
      </c>
      <c r="H148" s="150">
        <v>1</v>
      </c>
      <c r="I148" s="151"/>
      <c r="J148" s="150">
        <f t="shared" si="10"/>
        <v>0</v>
      </c>
      <c r="K148" s="152"/>
      <c r="L148" s="28"/>
      <c r="M148" s="153" t="s">
        <v>1</v>
      </c>
      <c r="N148" s="154" t="s">
        <v>37</v>
      </c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123</v>
      </c>
      <c r="AT148" s="157" t="s">
        <v>174</v>
      </c>
      <c r="AU148" s="157" t="s">
        <v>178</v>
      </c>
      <c r="AY148" s="13" t="s">
        <v>172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178</v>
      </c>
      <c r="BK148" s="158">
        <f t="shared" si="19"/>
        <v>0</v>
      </c>
      <c r="BL148" s="13" t="s">
        <v>123</v>
      </c>
      <c r="BM148" s="157" t="s">
        <v>1288</v>
      </c>
    </row>
    <row r="149" spans="2:65" s="1" customFormat="1" ht="16.5" customHeight="1" x14ac:dyDescent="0.2">
      <c r="B149" s="145"/>
      <c r="C149" s="159" t="s">
        <v>477</v>
      </c>
      <c r="D149" s="159" t="s">
        <v>244</v>
      </c>
      <c r="E149" s="160"/>
      <c r="F149" s="161" t="s">
        <v>1289</v>
      </c>
      <c r="G149" s="162" t="s">
        <v>257</v>
      </c>
      <c r="H149" s="163">
        <v>1</v>
      </c>
      <c r="I149" s="164"/>
      <c r="J149" s="163">
        <f t="shared" si="10"/>
        <v>0</v>
      </c>
      <c r="K149" s="165"/>
      <c r="L149" s="166"/>
      <c r="M149" s="167" t="s">
        <v>1</v>
      </c>
      <c r="N149" s="168" t="s">
        <v>37</v>
      </c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265</v>
      </c>
      <c r="AT149" s="157" t="s">
        <v>244</v>
      </c>
      <c r="AU149" s="157" t="s">
        <v>178</v>
      </c>
      <c r="AY149" s="13" t="s">
        <v>172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178</v>
      </c>
      <c r="BK149" s="158">
        <f t="shared" si="19"/>
        <v>0</v>
      </c>
      <c r="BL149" s="13" t="s">
        <v>123</v>
      </c>
      <c r="BM149" s="157" t="s">
        <v>1290</v>
      </c>
    </row>
    <row r="150" spans="2:65" s="1" customFormat="1" ht="16.5" customHeight="1" x14ac:dyDescent="0.2">
      <c r="B150" s="145"/>
      <c r="C150" s="159" t="s">
        <v>495</v>
      </c>
      <c r="D150" s="159" t="s">
        <v>244</v>
      </c>
      <c r="E150" s="160"/>
      <c r="F150" s="161" t="s">
        <v>1291</v>
      </c>
      <c r="G150" s="162" t="s">
        <v>257</v>
      </c>
      <c r="H150" s="163">
        <v>1</v>
      </c>
      <c r="I150" s="164"/>
      <c r="J150" s="163">
        <f t="shared" si="10"/>
        <v>0</v>
      </c>
      <c r="K150" s="165"/>
      <c r="L150" s="166"/>
      <c r="M150" s="167" t="s">
        <v>1</v>
      </c>
      <c r="N150" s="168" t="s">
        <v>37</v>
      </c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265</v>
      </c>
      <c r="AT150" s="157" t="s">
        <v>244</v>
      </c>
      <c r="AU150" s="157" t="s">
        <v>178</v>
      </c>
      <c r="AY150" s="13" t="s">
        <v>172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178</v>
      </c>
      <c r="BK150" s="158">
        <f t="shared" si="19"/>
        <v>0</v>
      </c>
      <c r="BL150" s="13" t="s">
        <v>123</v>
      </c>
      <c r="BM150" s="157" t="s">
        <v>1292</v>
      </c>
    </row>
    <row r="151" spans="2:65" s="1" customFormat="1" ht="16.5" customHeight="1" x14ac:dyDescent="0.2">
      <c r="B151" s="145"/>
      <c r="C151" s="159" t="s">
        <v>946</v>
      </c>
      <c r="D151" s="159" t="s">
        <v>244</v>
      </c>
      <c r="E151" s="160"/>
      <c r="F151" s="161" t="s">
        <v>1293</v>
      </c>
      <c r="G151" s="162" t="s">
        <v>257</v>
      </c>
      <c r="H151" s="163">
        <v>1</v>
      </c>
      <c r="I151" s="164"/>
      <c r="J151" s="163">
        <f t="shared" si="10"/>
        <v>0</v>
      </c>
      <c r="K151" s="165"/>
      <c r="L151" s="166"/>
      <c r="M151" s="167" t="s">
        <v>1</v>
      </c>
      <c r="N151" s="168" t="s">
        <v>37</v>
      </c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265</v>
      </c>
      <c r="AT151" s="157" t="s">
        <v>244</v>
      </c>
      <c r="AU151" s="157" t="s">
        <v>178</v>
      </c>
      <c r="AY151" s="13" t="s">
        <v>172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178</v>
      </c>
      <c r="BK151" s="158">
        <f t="shared" si="19"/>
        <v>0</v>
      </c>
      <c r="BL151" s="13" t="s">
        <v>123</v>
      </c>
      <c r="BM151" s="157" t="s">
        <v>1294</v>
      </c>
    </row>
    <row r="152" spans="2:65" s="1" customFormat="1" ht="24" customHeight="1" x14ac:dyDescent="0.2">
      <c r="B152" s="145"/>
      <c r="C152" s="146" t="s">
        <v>236</v>
      </c>
      <c r="D152" s="146" t="s">
        <v>174</v>
      </c>
      <c r="E152" s="147"/>
      <c r="F152" s="148" t="s">
        <v>1295</v>
      </c>
      <c r="G152" s="149" t="s">
        <v>257</v>
      </c>
      <c r="H152" s="150">
        <v>1</v>
      </c>
      <c r="I152" s="151"/>
      <c r="J152" s="150">
        <f t="shared" si="10"/>
        <v>0</v>
      </c>
      <c r="K152" s="152"/>
      <c r="L152" s="28"/>
      <c r="M152" s="153" t="s">
        <v>1</v>
      </c>
      <c r="N152" s="154" t="s">
        <v>37</v>
      </c>
      <c r="P152" s="155">
        <f t="shared" si="11"/>
        <v>0</v>
      </c>
      <c r="Q152" s="155">
        <v>0</v>
      </c>
      <c r="R152" s="155">
        <f t="shared" si="12"/>
        <v>0</v>
      </c>
      <c r="S152" s="155">
        <v>0</v>
      </c>
      <c r="T152" s="156">
        <f t="shared" si="13"/>
        <v>0</v>
      </c>
      <c r="AR152" s="157" t="s">
        <v>123</v>
      </c>
      <c r="AT152" s="157" t="s">
        <v>174</v>
      </c>
      <c r="AU152" s="157" t="s">
        <v>178</v>
      </c>
      <c r="AY152" s="13" t="s">
        <v>172</v>
      </c>
      <c r="BE152" s="158">
        <f t="shared" si="14"/>
        <v>0</v>
      </c>
      <c r="BF152" s="158">
        <f t="shared" si="15"/>
        <v>0</v>
      </c>
      <c r="BG152" s="158">
        <f t="shared" si="16"/>
        <v>0</v>
      </c>
      <c r="BH152" s="158">
        <f t="shared" si="17"/>
        <v>0</v>
      </c>
      <c r="BI152" s="158">
        <f t="shared" si="18"/>
        <v>0</v>
      </c>
      <c r="BJ152" s="13" t="s">
        <v>178</v>
      </c>
      <c r="BK152" s="158">
        <f t="shared" si="19"/>
        <v>0</v>
      </c>
      <c r="BL152" s="13" t="s">
        <v>123</v>
      </c>
      <c r="BM152" s="157" t="s">
        <v>1296</v>
      </c>
    </row>
    <row r="153" spans="2:65" s="1" customFormat="1" ht="24" customHeight="1" x14ac:dyDescent="0.2">
      <c r="B153" s="145"/>
      <c r="C153" s="146" t="s">
        <v>226</v>
      </c>
      <c r="D153" s="146" t="s">
        <v>174</v>
      </c>
      <c r="E153" s="147"/>
      <c r="F153" s="148" t="s">
        <v>1297</v>
      </c>
      <c r="G153" s="149" t="s">
        <v>257</v>
      </c>
      <c r="H153" s="150">
        <v>1</v>
      </c>
      <c r="I153" s="151"/>
      <c r="J153" s="150">
        <f t="shared" si="10"/>
        <v>0</v>
      </c>
      <c r="K153" s="152"/>
      <c r="L153" s="28"/>
      <c r="M153" s="153" t="s">
        <v>1</v>
      </c>
      <c r="N153" s="154" t="s">
        <v>37</v>
      </c>
      <c r="P153" s="155">
        <f t="shared" si="11"/>
        <v>0</v>
      </c>
      <c r="Q153" s="155">
        <v>2.6800000000000001E-3</v>
      </c>
      <c r="R153" s="155">
        <f t="shared" si="12"/>
        <v>2.6800000000000001E-3</v>
      </c>
      <c r="S153" s="155">
        <v>0</v>
      </c>
      <c r="T153" s="156">
        <f t="shared" si="13"/>
        <v>0</v>
      </c>
      <c r="AR153" s="157" t="s">
        <v>123</v>
      </c>
      <c r="AT153" s="157" t="s">
        <v>174</v>
      </c>
      <c r="AU153" s="157" t="s">
        <v>178</v>
      </c>
      <c r="AY153" s="13" t="s">
        <v>172</v>
      </c>
      <c r="BE153" s="158">
        <f t="shared" si="14"/>
        <v>0</v>
      </c>
      <c r="BF153" s="158">
        <f t="shared" si="15"/>
        <v>0</v>
      </c>
      <c r="BG153" s="158">
        <f t="shared" si="16"/>
        <v>0</v>
      </c>
      <c r="BH153" s="158">
        <f t="shared" si="17"/>
        <v>0</v>
      </c>
      <c r="BI153" s="158">
        <f t="shared" si="18"/>
        <v>0</v>
      </c>
      <c r="BJ153" s="13" t="s">
        <v>178</v>
      </c>
      <c r="BK153" s="158">
        <f t="shared" si="19"/>
        <v>0</v>
      </c>
      <c r="BL153" s="13" t="s">
        <v>123</v>
      </c>
      <c r="BM153" s="157" t="s">
        <v>1298</v>
      </c>
    </row>
    <row r="154" spans="2:65" s="1" customFormat="1" ht="24" customHeight="1" x14ac:dyDescent="0.2">
      <c r="B154" s="145"/>
      <c r="C154" s="159" t="s">
        <v>252</v>
      </c>
      <c r="D154" s="159" t="s">
        <v>244</v>
      </c>
      <c r="E154" s="160"/>
      <c r="F154" s="161" t="s">
        <v>1299</v>
      </c>
      <c r="G154" s="162" t="s">
        <v>257</v>
      </c>
      <c r="H154" s="163">
        <v>1</v>
      </c>
      <c r="I154" s="164"/>
      <c r="J154" s="163">
        <f t="shared" si="10"/>
        <v>0</v>
      </c>
      <c r="K154" s="165"/>
      <c r="L154" s="166"/>
      <c r="M154" s="167" t="s">
        <v>1</v>
      </c>
      <c r="N154" s="168" t="s">
        <v>37</v>
      </c>
      <c r="P154" s="155">
        <f t="shared" si="11"/>
        <v>0</v>
      </c>
      <c r="Q154" s="155">
        <v>0</v>
      </c>
      <c r="R154" s="155">
        <f t="shared" si="12"/>
        <v>0</v>
      </c>
      <c r="S154" s="155">
        <v>0</v>
      </c>
      <c r="T154" s="156">
        <f t="shared" si="13"/>
        <v>0</v>
      </c>
      <c r="AR154" s="157" t="s">
        <v>201</v>
      </c>
      <c r="AT154" s="157" t="s">
        <v>244</v>
      </c>
      <c r="AU154" s="157" t="s">
        <v>178</v>
      </c>
      <c r="AY154" s="13" t="s">
        <v>172</v>
      </c>
      <c r="BE154" s="158">
        <f t="shared" si="14"/>
        <v>0</v>
      </c>
      <c r="BF154" s="158">
        <f t="shared" si="15"/>
        <v>0</v>
      </c>
      <c r="BG154" s="158">
        <f t="shared" si="16"/>
        <v>0</v>
      </c>
      <c r="BH154" s="158">
        <f t="shared" si="17"/>
        <v>0</v>
      </c>
      <c r="BI154" s="158">
        <f t="shared" si="18"/>
        <v>0</v>
      </c>
      <c r="BJ154" s="13" t="s">
        <v>178</v>
      </c>
      <c r="BK154" s="158">
        <f t="shared" si="19"/>
        <v>0</v>
      </c>
      <c r="BL154" s="13" t="s">
        <v>177</v>
      </c>
      <c r="BM154" s="157" t="s">
        <v>1300</v>
      </c>
    </row>
    <row r="155" spans="2:65" s="1" customFormat="1" ht="24" customHeight="1" x14ac:dyDescent="0.2">
      <c r="B155" s="145"/>
      <c r="C155" s="146" t="s">
        <v>249</v>
      </c>
      <c r="D155" s="146" t="s">
        <v>174</v>
      </c>
      <c r="E155" s="147"/>
      <c r="F155" s="148" t="s">
        <v>1301</v>
      </c>
      <c r="G155" s="149" t="s">
        <v>257</v>
      </c>
      <c r="H155" s="150">
        <v>2</v>
      </c>
      <c r="I155" s="151"/>
      <c r="J155" s="150">
        <f t="shared" si="10"/>
        <v>0</v>
      </c>
      <c r="K155" s="152"/>
      <c r="L155" s="28"/>
      <c r="M155" s="153" t="s">
        <v>1</v>
      </c>
      <c r="N155" s="154" t="s">
        <v>37</v>
      </c>
      <c r="P155" s="155">
        <f t="shared" si="11"/>
        <v>0</v>
      </c>
      <c r="Q155" s="155">
        <v>2.7499999999999998E-3</v>
      </c>
      <c r="R155" s="155">
        <f t="shared" si="12"/>
        <v>5.4999999999999997E-3</v>
      </c>
      <c r="S155" s="155">
        <v>0</v>
      </c>
      <c r="T155" s="156">
        <f t="shared" si="13"/>
        <v>0</v>
      </c>
      <c r="AR155" s="157" t="s">
        <v>123</v>
      </c>
      <c r="AT155" s="157" t="s">
        <v>174</v>
      </c>
      <c r="AU155" s="157" t="s">
        <v>178</v>
      </c>
      <c r="AY155" s="13" t="s">
        <v>172</v>
      </c>
      <c r="BE155" s="158">
        <f t="shared" si="14"/>
        <v>0</v>
      </c>
      <c r="BF155" s="158">
        <f t="shared" si="15"/>
        <v>0</v>
      </c>
      <c r="BG155" s="158">
        <f t="shared" si="16"/>
        <v>0</v>
      </c>
      <c r="BH155" s="158">
        <f t="shared" si="17"/>
        <v>0</v>
      </c>
      <c r="BI155" s="158">
        <f t="shared" si="18"/>
        <v>0</v>
      </c>
      <c r="BJ155" s="13" t="s">
        <v>178</v>
      </c>
      <c r="BK155" s="158">
        <f t="shared" si="19"/>
        <v>0</v>
      </c>
      <c r="BL155" s="13" t="s">
        <v>123</v>
      </c>
      <c r="BM155" s="157" t="s">
        <v>1302</v>
      </c>
    </row>
    <row r="156" spans="2:65" s="1" customFormat="1" ht="24" customHeight="1" x14ac:dyDescent="0.2">
      <c r="B156" s="145"/>
      <c r="C156" s="159" t="s">
        <v>304</v>
      </c>
      <c r="D156" s="159" t="s">
        <v>244</v>
      </c>
      <c r="E156" s="160"/>
      <c r="F156" s="161" t="s">
        <v>1303</v>
      </c>
      <c r="G156" s="162" t="s">
        <v>257</v>
      </c>
      <c r="H156" s="163">
        <v>1</v>
      </c>
      <c r="I156" s="164"/>
      <c r="J156" s="163">
        <f t="shared" si="10"/>
        <v>0</v>
      </c>
      <c r="K156" s="165"/>
      <c r="L156" s="166"/>
      <c r="M156" s="167" t="s">
        <v>1</v>
      </c>
      <c r="N156" s="168" t="s">
        <v>37</v>
      </c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201</v>
      </c>
      <c r="AT156" s="157" t="s">
        <v>244</v>
      </c>
      <c r="AU156" s="157" t="s">
        <v>178</v>
      </c>
      <c r="AY156" s="13" t="s">
        <v>172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178</v>
      </c>
      <c r="BK156" s="158">
        <f t="shared" si="19"/>
        <v>0</v>
      </c>
      <c r="BL156" s="13" t="s">
        <v>177</v>
      </c>
      <c r="BM156" s="157" t="s">
        <v>1304</v>
      </c>
    </row>
    <row r="157" spans="2:65" s="1" customFormat="1" ht="24" customHeight="1" x14ac:dyDescent="0.2">
      <c r="B157" s="145"/>
      <c r="C157" s="159" t="s">
        <v>307</v>
      </c>
      <c r="D157" s="159" t="s">
        <v>244</v>
      </c>
      <c r="E157" s="160"/>
      <c r="F157" s="161" t="s">
        <v>1305</v>
      </c>
      <c r="G157" s="162" t="s">
        <v>257</v>
      </c>
      <c r="H157" s="163">
        <v>1</v>
      </c>
      <c r="I157" s="164"/>
      <c r="J157" s="163">
        <f t="shared" si="10"/>
        <v>0</v>
      </c>
      <c r="K157" s="165"/>
      <c r="L157" s="166"/>
      <c r="M157" s="167" t="s">
        <v>1</v>
      </c>
      <c r="N157" s="168" t="s">
        <v>37</v>
      </c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AR157" s="157" t="s">
        <v>201</v>
      </c>
      <c r="AT157" s="157" t="s">
        <v>244</v>
      </c>
      <c r="AU157" s="157" t="s">
        <v>178</v>
      </c>
      <c r="AY157" s="13" t="s">
        <v>172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178</v>
      </c>
      <c r="BK157" s="158">
        <f t="shared" si="19"/>
        <v>0</v>
      </c>
      <c r="BL157" s="13" t="s">
        <v>177</v>
      </c>
      <c r="BM157" s="157" t="s">
        <v>1306</v>
      </c>
    </row>
    <row r="158" spans="2:65" s="1" customFormat="1" ht="16.5" customHeight="1" x14ac:dyDescent="0.2">
      <c r="B158" s="145"/>
      <c r="C158" s="146" t="s">
        <v>265</v>
      </c>
      <c r="D158" s="146" t="s">
        <v>174</v>
      </c>
      <c r="E158" s="147"/>
      <c r="F158" s="148" t="s">
        <v>1307</v>
      </c>
      <c r="G158" s="149" t="s">
        <v>257</v>
      </c>
      <c r="H158" s="150">
        <v>1</v>
      </c>
      <c r="I158" s="151"/>
      <c r="J158" s="150">
        <f t="shared" si="10"/>
        <v>0</v>
      </c>
      <c r="K158" s="152"/>
      <c r="L158" s="28"/>
      <c r="M158" s="153" t="s">
        <v>1</v>
      </c>
      <c r="N158" s="154" t="s">
        <v>37</v>
      </c>
      <c r="P158" s="155">
        <f t="shared" si="11"/>
        <v>0</v>
      </c>
      <c r="Q158" s="155">
        <v>2.7499999999999998E-3</v>
      </c>
      <c r="R158" s="155">
        <f t="shared" si="12"/>
        <v>2.7499999999999998E-3</v>
      </c>
      <c r="S158" s="155">
        <v>0</v>
      </c>
      <c r="T158" s="156">
        <f t="shared" si="13"/>
        <v>0</v>
      </c>
      <c r="AR158" s="157" t="s">
        <v>123</v>
      </c>
      <c r="AT158" s="157" t="s">
        <v>174</v>
      </c>
      <c r="AU158" s="157" t="s">
        <v>178</v>
      </c>
      <c r="AY158" s="13" t="s">
        <v>172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178</v>
      </c>
      <c r="BK158" s="158">
        <f t="shared" si="19"/>
        <v>0</v>
      </c>
      <c r="BL158" s="13" t="s">
        <v>123</v>
      </c>
      <c r="BM158" s="157" t="s">
        <v>1308</v>
      </c>
    </row>
    <row r="159" spans="2:65" s="1" customFormat="1" ht="16.5" customHeight="1" x14ac:dyDescent="0.2">
      <c r="B159" s="145"/>
      <c r="C159" s="159" t="s">
        <v>268</v>
      </c>
      <c r="D159" s="159" t="s">
        <v>244</v>
      </c>
      <c r="E159" s="160"/>
      <c r="F159" s="161" t="s">
        <v>1309</v>
      </c>
      <c r="G159" s="162" t="s">
        <v>257</v>
      </c>
      <c r="H159" s="163">
        <v>1</v>
      </c>
      <c r="I159" s="164"/>
      <c r="J159" s="163">
        <f t="shared" si="10"/>
        <v>0</v>
      </c>
      <c r="K159" s="165"/>
      <c r="L159" s="166"/>
      <c r="M159" s="167" t="s">
        <v>1</v>
      </c>
      <c r="N159" s="168" t="s">
        <v>37</v>
      </c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201</v>
      </c>
      <c r="AT159" s="157" t="s">
        <v>244</v>
      </c>
      <c r="AU159" s="157" t="s">
        <v>178</v>
      </c>
      <c r="AY159" s="13" t="s">
        <v>172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178</v>
      </c>
      <c r="BK159" s="158">
        <f t="shared" si="19"/>
        <v>0</v>
      </c>
      <c r="BL159" s="13" t="s">
        <v>177</v>
      </c>
      <c r="BM159" s="157" t="s">
        <v>1310</v>
      </c>
    </row>
    <row r="160" spans="2:65" s="1" customFormat="1" ht="16.5" customHeight="1" x14ac:dyDescent="0.2">
      <c r="B160" s="145"/>
      <c r="C160" s="146" t="s">
        <v>271</v>
      </c>
      <c r="D160" s="146" t="s">
        <v>174</v>
      </c>
      <c r="E160" s="147"/>
      <c r="F160" s="148" t="s">
        <v>1311</v>
      </c>
      <c r="G160" s="149" t="s">
        <v>257</v>
      </c>
      <c r="H160" s="150">
        <v>1</v>
      </c>
      <c r="I160" s="151"/>
      <c r="J160" s="150">
        <f t="shared" si="10"/>
        <v>0</v>
      </c>
      <c r="K160" s="152"/>
      <c r="L160" s="28"/>
      <c r="M160" s="153" t="s">
        <v>1</v>
      </c>
      <c r="N160" s="154" t="s">
        <v>37</v>
      </c>
      <c r="P160" s="155">
        <f t="shared" si="11"/>
        <v>0</v>
      </c>
      <c r="Q160" s="155">
        <v>1.082E-2</v>
      </c>
      <c r="R160" s="155">
        <f t="shared" si="12"/>
        <v>1.082E-2</v>
      </c>
      <c r="S160" s="155">
        <v>0</v>
      </c>
      <c r="T160" s="156">
        <f t="shared" si="13"/>
        <v>0</v>
      </c>
      <c r="AR160" s="157" t="s">
        <v>123</v>
      </c>
      <c r="AT160" s="157" t="s">
        <v>174</v>
      </c>
      <c r="AU160" s="157" t="s">
        <v>178</v>
      </c>
      <c r="AY160" s="13" t="s">
        <v>172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178</v>
      </c>
      <c r="BK160" s="158">
        <f t="shared" si="19"/>
        <v>0</v>
      </c>
      <c r="BL160" s="13" t="s">
        <v>123</v>
      </c>
      <c r="BM160" s="157" t="s">
        <v>1312</v>
      </c>
    </row>
    <row r="161" spans="2:65" s="1" customFormat="1" ht="16.5" customHeight="1" x14ac:dyDescent="0.2">
      <c r="B161" s="145"/>
      <c r="C161" s="159" t="s">
        <v>274</v>
      </c>
      <c r="D161" s="159" t="s">
        <v>244</v>
      </c>
      <c r="E161" s="160"/>
      <c r="F161" s="161" t="s">
        <v>1313</v>
      </c>
      <c r="G161" s="162" t="s">
        <v>257</v>
      </c>
      <c r="H161" s="163">
        <v>1</v>
      </c>
      <c r="I161" s="164"/>
      <c r="J161" s="163">
        <f t="shared" si="10"/>
        <v>0</v>
      </c>
      <c r="K161" s="165"/>
      <c r="L161" s="166"/>
      <c r="M161" s="167" t="s">
        <v>1</v>
      </c>
      <c r="N161" s="168" t="s">
        <v>37</v>
      </c>
      <c r="P161" s="155">
        <f t="shared" si="11"/>
        <v>0</v>
      </c>
      <c r="Q161" s="155">
        <v>1.6E-2</v>
      </c>
      <c r="R161" s="155">
        <f t="shared" si="12"/>
        <v>1.6E-2</v>
      </c>
      <c r="S161" s="155">
        <v>0</v>
      </c>
      <c r="T161" s="156">
        <f t="shared" si="13"/>
        <v>0</v>
      </c>
      <c r="AR161" s="157" t="s">
        <v>265</v>
      </c>
      <c r="AT161" s="157" t="s">
        <v>244</v>
      </c>
      <c r="AU161" s="157" t="s">
        <v>178</v>
      </c>
      <c r="AY161" s="13" t="s">
        <v>172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178</v>
      </c>
      <c r="BK161" s="158">
        <f t="shared" si="19"/>
        <v>0</v>
      </c>
      <c r="BL161" s="13" t="s">
        <v>123</v>
      </c>
      <c r="BM161" s="157" t="s">
        <v>1314</v>
      </c>
    </row>
    <row r="162" spans="2:65" s="11" customFormat="1" ht="22.8" customHeight="1" x14ac:dyDescent="0.25">
      <c r="B162" s="133"/>
      <c r="D162" s="134" t="s">
        <v>70</v>
      </c>
      <c r="E162" s="143"/>
      <c r="F162" s="143" t="s">
        <v>1315</v>
      </c>
      <c r="I162" s="136"/>
      <c r="J162" s="144">
        <f>BK162</f>
        <v>0</v>
      </c>
      <c r="L162" s="133"/>
      <c r="M162" s="138"/>
      <c r="P162" s="139">
        <f>SUM(P163:P171)</f>
        <v>0</v>
      </c>
      <c r="R162" s="139">
        <f>SUM(R163:R171)</f>
        <v>3.2676275000000001</v>
      </c>
      <c r="T162" s="140">
        <f>SUM(T163:T171)</f>
        <v>0</v>
      </c>
      <c r="AR162" s="134" t="s">
        <v>71</v>
      </c>
      <c r="AT162" s="141" t="s">
        <v>70</v>
      </c>
      <c r="AU162" s="141" t="s">
        <v>79</v>
      </c>
      <c r="AY162" s="134" t="s">
        <v>172</v>
      </c>
      <c r="BK162" s="142">
        <f>SUM(BK163:BK171)</f>
        <v>0</v>
      </c>
    </row>
    <row r="163" spans="2:65" s="1" customFormat="1" ht="16.5" customHeight="1" x14ac:dyDescent="0.2">
      <c r="B163" s="145"/>
      <c r="C163" s="146" t="s">
        <v>277</v>
      </c>
      <c r="D163" s="146" t="s">
        <v>174</v>
      </c>
      <c r="E163" s="147"/>
      <c r="F163" s="148" t="s">
        <v>1316</v>
      </c>
      <c r="G163" s="149" t="s">
        <v>395</v>
      </c>
      <c r="H163" s="150">
        <v>25</v>
      </c>
      <c r="I163" s="151"/>
      <c r="J163" s="150">
        <f t="shared" ref="J163:J171" si="20">ROUND(I163*H163,2)</f>
        <v>0</v>
      </c>
      <c r="K163" s="152"/>
      <c r="L163" s="28"/>
      <c r="M163" s="153" t="s">
        <v>1</v>
      </c>
      <c r="N163" s="154" t="s">
        <v>37</v>
      </c>
      <c r="P163" s="155">
        <f t="shared" ref="P163:P171" si="21">O163*H163</f>
        <v>0</v>
      </c>
      <c r="Q163" s="155">
        <v>2.9E-4</v>
      </c>
      <c r="R163" s="155">
        <f t="shared" ref="R163:R171" si="22">Q163*H163</f>
        <v>7.2500000000000004E-3</v>
      </c>
      <c r="S163" s="155">
        <v>0</v>
      </c>
      <c r="T163" s="156">
        <f t="shared" ref="T163:T171" si="23">S163*H163</f>
        <v>0</v>
      </c>
      <c r="AR163" s="157" t="s">
        <v>123</v>
      </c>
      <c r="AT163" s="157" t="s">
        <v>174</v>
      </c>
      <c r="AU163" s="157" t="s">
        <v>178</v>
      </c>
      <c r="AY163" s="13" t="s">
        <v>172</v>
      </c>
      <c r="BE163" s="158">
        <f t="shared" ref="BE163:BE171" si="24">IF(N163="základná",J163,0)</f>
        <v>0</v>
      </c>
      <c r="BF163" s="158">
        <f t="shared" ref="BF163:BF171" si="25">IF(N163="znížená",J163,0)</f>
        <v>0</v>
      </c>
      <c r="BG163" s="158">
        <f t="shared" ref="BG163:BG171" si="26">IF(N163="zákl. prenesená",J163,0)</f>
        <v>0</v>
      </c>
      <c r="BH163" s="158">
        <f t="shared" ref="BH163:BH171" si="27">IF(N163="zníž. prenesená",J163,0)</f>
        <v>0</v>
      </c>
      <c r="BI163" s="158">
        <f t="shared" ref="BI163:BI171" si="28">IF(N163="nulová",J163,0)</f>
        <v>0</v>
      </c>
      <c r="BJ163" s="13" t="s">
        <v>178</v>
      </c>
      <c r="BK163" s="158">
        <f t="shared" ref="BK163:BK171" si="29">ROUND(I163*H163,2)</f>
        <v>0</v>
      </c>
      <c r="BL163" s="13" t="s">
        <v>123</v>
      </c>
      <c r="BM163" s="157" t="s">
        <v>1317</v>
      </c>
    </row>
    <row r="164" spans="2:65" s="1" customFormat="1" ht="24" customHeight="1" x14ac:dyDescent="0.2">
      <c r="B164" s="145"/>
      <c r="C164" s="146" t="s">
        <v>262</v>
      </c>
      <c r="D164" s="146" t="s">
        <v>174</v>
      </c>
      <c r="E164" s="147"/>
      <c r="F164" s="148" t="s">
        <v>1318</v>
      </c>
      <c r="G164" s="149" t="s">
        <v>395</v>
      </c>
      <c r="H164" s="150">
        <v>3400</v>
      </c>
      <c r="I164" s="151"/>
      <c r="J164" s="150">
        <f t="shared" si="20"/>
        <v>0</v>
      </c>
      <c r="K164" s="152"/>
      <c r="L164" s="28"/>
      <c r="M164" s="153" t="s">
        <v>1</v>
      </c>
      <c r="N164" s="154" t="s">
        <v>37</v>
      </c>
      <c r="P164" s="155">
        <f t="shared" si="21"/>
        <v>0</v>
      </c>
      <c r="Q164" s="155">
        <v>8.7000000000000001E-4</v>
      </c>
      <c r="R164" s="155">
        <f t="shared" si="22"/>
        <v>2.9580000000000002</v>
      </c>
      <c r="S164" s="155">
        <v>0</v>
      </c>
      <c r="T164" s="156">
        <f t="shared" si="23"/>
        <v>0</v>
      </c>
      <c r="AR164" s="157" t="s">
        <v>123</v>
      </c>
      <c r="AT164" s="157" t="s">
        <v>174</v>
      </c>
      <c r="AU164" s="157" t="s">
        <v>178</v>
      </c>
      <c r="AY164" s="13" t="s">
        <v>172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3" t="s">
        <v>178</v>
      </c>
      <c r="BK164" s="158">
        <f t="shared" si="29"/>
        <v>0</v>
      </c>
      <c r="BL164" s="13" t="s">
        <v>123</v>
      </c>
      <c r="BM164" s="157" t="s">
        <v>1319</v>
      </c>
    </row>
    <row r="165" spans="2:65" s="1" customFormat="1" ht="24" customHeight="1" x14ac:dyDescent="0.2">
      <c r="B165" s="145"/>
      <c r="C165" s="146" t="s">
        <v>259</v>
      </c>
      <c r="D165" s="146" t="s">
        <v>174</v>
      </c>
      <c r="E165" s="147"/>
      <c r="F165" s="148" t="s">
        <v>1320</v>
      </c>
      <c r="G165" s="149" t="s">
        <v>395</v>
      </c>
      <c r="H165" s="150">
        <v>3</v>
      </c>
      <c r="I165" s="151"/>
      <c r="J165" s="150">
        <f t="shared" si="20"/>
        <v>0</v>
      </c>
      <c r="K165" s="152"/>
      <c r="L165" s="28"/>
      <c r="M165" s="153" t="s">
        <v>1</v>
      </c>
      <c r="N165" s="154" t="s">
        <v>37</v>
      </c>
      <c r="P165" s="155">
        <f t="shared" si="21"/>
        <v>0</v>
      </c>
      <c r="Q165" s="155">
        <v>1.34E-3</v>
      </c>
      <c r="R165" s="155">
        <f t="shared" si="22"/>
        <v>4.0200000000000001E-3</v>
      </c>
      <c r="S165" s="155">
        <v>0</v>
      </c>
      <c r="T165" s="156">
        <f t="shared" si="23"/>
        <v>0</v>
      </c>
      <c r="AR165" s="157" t="s">
        <v>123</v>
      </c>
      <c r="AT165" s="157" t="s">
        <v>174</v>
      </c>
      <c r="AU165" s="157" t="s">
        <v>178</v>
      </c>
      <c r="AY165" s="13" t="s">
        <v>172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3" t="s">
        <v>178</v>
      </c>
      <c r="BK165" s="158">
        <f t="shared" si="29"/>
        <v>0</v>
      </c>
      <c r="BL165" s="13" t="s">
        <v>123</v>
      </c>
      <c r="BM165" s="157" t="s">
        <v>1321</v>
      </c>
    </row>
    <row r="166" spans="2:65" s="1" customFormat="1" ht="24" customHeight="1" x14ac:dyDescent="0.2">
      <c r="B166" s="145"/>
      <c r="C166" s="146" t="s">
        <v>280</v>
      </c>
      <c r="D166" s="146" t="s">
        <v>174</v>
      </c>
      <c r="E166" s="147"/>
      <c r="F166" s="148" t="s">
        <v>1322</v>
      </c>
      <c r="G166" s="149" t="s">
        <v>395</v>
      </c>
      <c r="H166" s="150">
        <v>80</v>
      </c>
      <c r="I166" s="151"/>
      <c r="J166" s="150">
        <f t="shared" si="20"/>
        <v>0</v>
      </c>
      <c r="K166" s="152"/>
      <c r="L166" s="28"/>
      <c r="M166" s="153" t="s">
        <v>1</v>
      </c>
      <c r="N166" s="154" t="s">
        <v>37</v>
      </c>
      <c r="P166" s="155">
        <f t="shared" si="21"/>
        <v>0</v>
      </c>
      <c r="Q166" s="155">
        <v>1.4207499999999999E-3</v>
      </c>
      <c r="R166" s="155">
        <f t="shared" si="22"/>
        <v>0.11366</v>
      </c>
      <c r="S166" s="155">
        <v>0</v>
      </c>
      <c r="T166" s="156">
        <f t="shared" si="23"/>
        <v>0</v>
      </c>
      <c r="AR166" s="157" t="s">
        <v>123</v>
      </c>
      <c r="AT166" s="157" t="s">
        <v>174</v>
      </c>
      <c r="AU166" s="157" t="s">
        <v>178</v>
      </c>
      <c r="AY166" s="13" t="s">
        <v>172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3" t="s">
        <v>178</v>
      </c>
      <c r="BK166" s="158">
        <f t="shared" si="29"/>
        <v>0</v>
      </c>
      <c r="BL166" s="13" t="s">
        <v>123</v>
      </c>
      <c r="BM166" s="157" t="s">
        <v>1323</v>
      </c>
    </row>
    <row r="167" spans="2:65" s="1" customFormat="1" ht="24" customHeight="1" x14ac:dyDescent="0.2">
      <c r="B167" s="145"/>
      <c r="C167" s="146" t="s">
        <v>283</v>
      </c>
      <c r="D167" s="146" t="s">
        <v>174</v>
      </c>
      <c r="E167" s="147"/>
      <c r="F167" s="148" t="s">
        <v>1324</v>
      </c>
      <c r="G167" s="149" t="s">
        <v>395</v>
      </c>
      <c r="H167" s="150">
        <v>80</v>
      </c>
      <c r="I167" s="151"/>
      <c r="J167" s="150">
        <f t="shared" si="20"/>
        <v>0</v>
      </c>
      <c r="K167" s="152"/>
      <c r="L167" s="28"/>
      <c r="M167" s="153" t="s">
        <v>1</v>
      </c>
      <c r="N167" s="154" t="s">
        <v>37</v>
      </c>
      <c r="P167" s="155">
        <f t="shared" si="21"/>
        <v>0</v>
      </c>
      <c r="Q167" s="155">
        <v>1.4207499999999999E-3</v>
      </c>
      <c r="R167" s="155">
        <f t="shared" si="22"/>
        <v>0.11366</v>
      </c>
      <c r="S167" s="155">
        <v>0</v>
      </c>
      <c r="T167" s="156">
        <f t="shared" si="23"/>
        <v>0</v>
      </c>
      <c r="AR167" s="157" t="s">
        <v>123</v>
      </c>
      <c r="AT167" s="157" t="s">
        <v>174</v>
      </c>
      <c r="AU167" s="157" t="s">
        <v>178</v>
      </c>
      <c r="AY167" s="13" t="s">
        <v>172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3" t="s">
        <v>178</v>
      </c>
      <c r="BK167" s="158">
        <f t="shared" si="29"/>
        <v>0</v>
      </c>
      <c r="BL167" s="13" t="s">
        <v>123</v>
      </c>
      <c r="BM167" s="157" t="s">
        <v>1325</v>
      </c>
    </row>
    <row r="168" spans="2:65" s="1" customFormat="1" ht="24" customHeight="1" x14ac:dyDescent="0.2">
      <c r="B168" s="145"/>
      <c r="C168" s="146" t="s">
        <v>286</v>
      </c>
      <c r="D168" s="146" t="s">
        <v>174</v>
      </c>
      <c r="E168" s="147"/>
      <c r="F168" s="148" t="s">
        <v>1326</v>
      </c>
      <c r="G168" s="149" t="s">
        <v>395</v>
      </c>
      <c r="H168" s="150">
        <v>50</v>
      </c>
      <c r="I168" s="151"/>
      <c r="J168" s="150">
        <f t="shared" si="20"/>
        <v>0</v>
      </c>
      <c r="K168" s="152"/>
      <c r="L168" s="28"/>
      <c r="M168" s="153" t="s">
        <v>1</v>
      </c>
      <c r="N168" s="154" t="s">
        <v>37</v>
      </c>
      <c r="P168" s="155">
        <f t="shared" si="21"/>
        <v>0</v>
      </c>
      <c r="Q168" s="155">
        <v>1.4207499999999999E-3</v>
      </c>
      <c r="R168" s="155">
        <f t="shared" si="22"/>
        <v>7.103749999999999E-2</v>
      </c>
      <c r="S168" s="155">
        <v>0</v>
      </c>
      <c r="T168" s="156">
        <f t="shared" si="23"/>
        <v>0</v>
      </c>
      <c r="AR168" s="157" t="s">
        <v>123</v>
      </c>
      <c r="AT168" s="157" t="s">
        <v>174</v>
      </c>
      <c r="AU168" s="157" t="s">
        <v>178</v>
      </c>
      <c r="AY168" s="13" t="s">
        <v>172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3" t="s">
        <v>178</v>
      </c>
      <c r="BK168" s="158">
        <f t="shared" si="29"/>
        <v>0</v>
      </c>
      <c r="BL168" s="13" t="s">
        <v>123</v>
      </c>
      <c r="BM168" s="157" t="s">
        <v>1327</v>
      </c>
    </row>
    <row r="169" spans="2:65" s="1" customFormat="1" ht="16.5" customHeight="1" x14ac:dyDescent="0.2">
      <c r="B169" s="145"/>
      <c r="C169" s="146" t="s">
        <v>289</v>
      </c>
      <c r="D169" s="146" t="s">
        <v>174</v>
      </c>
      <c r="E169" s="147"/>
      <c r="F169" s="148" t="s">
        <v>1328</v>
      </c>
      <c r="G169" s="149" t="s">
        <v>395</v>
      </c>
      <c r="H169" s="150">
        <v>25</v>
      </c>
      <c r="I169" s="151"/>
      <c r="J169" s="150">
        <f t="shared" si="20"/>
        <v>0</v>
      </c>
      <c r="K169" s="152"/>
      <c r="L169" s="28"/>
      <c r="M169" s="153" t="s">
        <v>1</v>
      </c>
      <c r="N169" s="154" t="s">
        <v>37</v>
      </c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123</v>
      </c>
      <c r="AT169" s="157" t="s">
        <v>174</v>
      </c>
      <c r="AU169" s="157" t="s">
        <v>178</v>
      </c>
      <c r="AY169" s="13" t="s">
        <v>172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178</v>
      </c>
      <c r="BK169" s="158">
        <f t="shared" si="29"/>
        <v>0</v>
      </c>
      <c r="BL169" s="13" t="s">
        <v>123</v>
      </c>
      <c r="BM169" s="157" t="s">
        <v>1329</v>
      </c>
    </row>
    <row r="170" spans="2:65" s="1" customFormat="1" ht="16.5" customHeight="1" x14ac:dyDescent="0.2">
      <c r="B170" s="145"/>
      <c r="C170" s="146" t="s">
        <v>397</v>
      </c>
      <c r="D170" s="146" t="s">
        <v>174</v>
      </c>
      <c r="E170" s="147"/>
      <c r="F170" s="148" t="s">
        <v>1330</v>
      </c>
      <c r="G170" s="149" t="s">
        <v>395</v>
      </c>
      <c r="H170" s="150">
        <v>3483</v>
      </c>
      <c r="I170" s="151"/>
      <c r="J170" s="150">
        <f t="shared" si="20"/>
        <v>0</v>
      </c>
      <c r="K170" s="152"/>
      <c r="L170" s="28"/>
      <c r="M170" s="153" t="s">
        <v>1</v>
      </c>
      <c r="N170" s="154" t="s">
        <v>37</v>
      </c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123</v>
      </c>
      <c r="AT170" s="157" t="s">
        <v>174</v>
      </c>
      <c r="AU170" s="157" t="s">
        <v>178</v>
      </c>
      <c r="AY170" s="13" t="s">
        <v>172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178</v>
      </c>
      <c r="BK170" s="158">
        <f t="shared" si="29"/>
        <v>0</v>
      </c>
      <c r="BL170" s="13" t="s">
        <v>123</v>
      </c>
      <c r="BM170" s="157" t="s">
        <v>1331</v>
      </c>
    </row>
    <row r="171" spans="2:65" s="1" customFormat="1" ht="16.5" customHeight="1" x14ac:dyDescent="0.2">
      <c r="B171" s="145"/>
      <c r="C171" s="146" t="s">
        <v>997</v>
      </c>
      <c r="D171" s="146" t="s">
        <v>174</v>
      </c>
      <c r="E171" s="147"/>
      <c r="F171" s="148" t="s">
        <v>1332</v>
      </c>
      <c r="G171" s="149" t="s">
        <v>395</v>
      </c>
      <c r="H171" s="150">
        <v>130</v>
      </c>
      <c r="I171" s="151"/>
      <c r="J171" s="150">
        <f t="shared" si="20"/>
        <v>0</v>
      </c>
      <c r="K171" s="152"/>
      <c r="L171" s="28"/>
      <c r="M171" s="153" t="s">
        <v>1</v>
      </c>
      <c r="N171" s="154" t="s">
        <v>37</v>
      </c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123</v>
      </c>
      <c r="AT171" s="157" t="s">
        <v>174</v>
      </c>
      <c r="AU171" s="157" t="s">
        <v>178</v>
      </c>
      <c r="AY171" s="13" t="s">
        <v>172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178</v>
      </c>
      <c r="BK171" s="158">
        <f t="shared" si="29"/>
        <v>0</v>
      </c>
      <c r="BL171" s="13" t="s">
        <v>123</v>
      </c>
      <c r="BM171" s="157" t="s">
        <v>1333</v>
      </c>
    </row>
    <row r="172" spans="2:65" s="11" customFormat="1" ht="22.8" customHeight="1" x14ac:dyDescent="0.25">
      <c r="B172" s="133"/>
      <c r="D172" s="134" t="s">
        <v>70</v>
      </c>
      <c r="E172" s="143"/>
      <c r="F172" s="143" t="s">
        <v>1334</v>
      </c>
      <c r="I172" s="136"/>
      <c r="J172" s="144">
        <f>BK172</f>
        <v>0</v>
      </c>
      <c r="L172" s="133"/>
      <c r="M172" s="138"/>
      <c r="P172" s="139">
        <f>SUM(P173:P193)</f>
        <v>0</v>
      </c>
      <c r="R172" s="139">
        <f>SUM(R173:R193)</f>
        <v>3.014E-2</v>
      </c>
      <c r="T172" s="140">
        <f>SUM(T173:T193)</f>
        <v>0</v>
      </c>
      <c r="AR172" s="134" t="s">
        <v>71</v>
      </c>
      <c r="AT172" s="141" t="s">
        <v>70</v>
      </c>
      <c r="AU172" s="141" t="s">
        <v>79</v>
      </c>
      <c r="AY172" s="134" t="s">
        <v>172</v>
      </c>
      <c r="BK172" s="142">
        <f>SUM(BK173:BK193)</f>
        <v>0</v>
      </c>
    </row>
    <row r="173" spans="2:65" s="1" customFormat="1" ht="16.5" customHeight="1" x14ac:dyDescent="0.2">
      <c r="B173" s="145"/>
      <c r="C173" s="146" t="s">
        <v>464</v>
      </c>
      <c r="D173" s="146" t="s">
        <v>174</v>
      </c>
      <c r="E173" s="147"/>
      <c r="F173" s="148" t="s">
        <v>1335</v>
      </c>
      <c r="G173" s="149" t="s">
        <v>257</v>
      </c>
      <c r="H173" s="150">
        <v>6</v>
      </c>
      <c r="I173" s="151"/>
      <c r="J173" s="150">
        <f t="shared" ref="J173:J193" si="30">ROUND(I173*H173,2)</f>
        <v>0</v>
      </c>
      <c r="K173" s="152"/>
      <c r="L173" s="28"/>
      <c r="M173" s="153" t="s">
        <v>1</v>
      </c>
      <c r="N173" s="154" t="s">
        <v>37</v>
      </c>
      <c r="P173" s="155">
        <f t="shared" ref="P173:P193" si="31">O173*H173</f>
        <v>0</v>
      </c>
      <c r="Q173" s="155">
        <v>3.0000000000000001E-5</v>
      </c>
      <c r="R173" s="155">
        <f t="shared" ref="R173:R193" si="32">Q173*H173</f>
        <v>1.8000000000000001E-4</v>
      </c>
      <c r="S173" s="155">
        <v>0</v>
      </c>
      <c r="T173" s="156">
        <f t="shared" ref="T173:T193" si="33">S173*H173</f>
        <v>0</v>
      </c>
      <c r="AR173" s="157" t="s">
        <v>123</v>
      </c>
      <c r="AT173" s="157" t="s">
        <v>174</v>
      </c>
      <c r="AU173" s="157" t="s">
        <v>178</v>
      </c>
      <c r="AY173" s="13" t="s">
        <v>172</v>
      </c>
      <c r="BE173" s="158">
        <f t="shared" ref="BE173:BE193" si="34">IF(N173="základná",J173,0)</f>
        <v>0</v>
      </c>
      <c r="BF173" s="158">
        <f t="shared" ref="BF173:BF193" si="35">IF(N173="znížená",J173,0)</f>
        <v>0</v>
      </c>
      <c r="BG173" s="158">
        <f t="shared" ref="BG173:BG193" si="36">IF(N173="zákl. prenesená",J173,0)</f>
        <v>0</v>
      </c>
      <c r="BH173" s="158">
        <f t="shared" ref="BH173:BH193" si="37">IF(N173="zníž. prenesená",J173,0)</f>
        <v>0</v>
      </c>
      <c r="BI173" s="158">
        <f t="shared" ref="BI173:BI193" si="38">IF(N173="nulová",J173,0)</f>
        <v>0</v>
      </c>
      <c r="BJ173" s="13" t="s">
        <v>178</v>
      </c>
      <c r="BK173" s="158">
        <f t="shared" ref="BK173:BK193" si="39">ROUND(I173*H173,2)</f>
        <v>0</v>
      </c>
      <c r="BL173" s="13" t="s">
        <v>123</v>
      </c>
      <c r="BM173" s="157" t="s">
        <v>1336</v>
      </c>
    </row>
    <row r="174" spans="2:65" s="1" customFormat="1" ht="16.5" customHeight="1" x14ac:dyDescent="0.2">
      <c r="B174" s="145"/>
      <c r="C174" s="159" t="s">
        <v>963</v>
      </c>
      <c r="D174" s="159" t="s">
        <v>244</v>
      </c>
      <c r="E174" s="160"/>
      <c r="F174" s="161" t="s">
        <v>1337</v>
      </c>
      <c r="G174" s="162" t="s">
        <v>257</v>
      </c>
      <c r="H174" s="163">
        <v>3</v>
      </c>
      <c r="I174" s="164"/>
      <c r="J174" s="163">
        <f t="shared" si="30"/>
        <v>0</v>
      </c>
      <c r="K174" s="165"/>
      <c r="L174" s="166"/>
      <c r="M174" s="167" t="s">
        <v>1</v>
      </c>
      <c r="N174" s="168" t="s">
        <v>37</v>
      </c>
      <c r="P174" s="155">
        <f t="shared" si="31"/>
        <v>0</v>
      </c>
      <c r="Q174" s="155">
        <v>0</v>
      </c>
      <c r="R174" s="155">
        <f t="shared" si="32"/>
        <v>0</v>
      </c>
      <c r="S174" s="155">
        <v>0</v>
      </c>
      <c r="T174" s="156">
        <f t="shared" si="33"/>
        <v>0</v>
      </c>
      <c r="AR174" s="157" t="s">
        <v>265</v>
      </c>
      <c r="AT174" s="157" t="s">
        <v>244</v>
      </c>
      <c r="AU174" s="157" t="s">
        <v>178</v>
      </c>
      <c r="AY174" s="13" t="s">
        <v>172</v>
      </c>
      <c r="BE174" s="158">
        <f t="shared" si="34"/>
        <v>0</v>
      </c>
      <c r="BF174" s="158">
        <f t="shared" si="35"/>
        <v>0</v>
      </c>
      <c r="BG174" s="158">
        <f t="shared" si="36"/>
        <v>0</v>
      </c>
      <c r="BH174" s="158">
        <f t="shared" si="37"/>
        <v>0</v>
      </c>
      <c r="BI174" s="158">
        <f t="shared" si="38"/>
        <v>0</v>
      </c>
      <c r="BJ174" s="13" t="s">
        <v>178</v>
      </c>
      <c r="BK174" s="158">
        <f t="shared" si="39"/>
        <v>0</v>
      </c>
      <c r="BL174" s="13" t="s">
        <v>123</v>
      </c>
      <c r="BM174" s="157" t="s">
        <v>1338</v>
      </c>
    </row>
    <row r="175" spans="2:65" s="1" customFormat="1" ht="16.5" customHeight="1" x14ac:dyDescent="0.2">
      <c r="B175" s="145"/>
      <c r="C175" s="159" t="s">
        <v>353</v>
      </c>
      <c r="D175" s="159" t="s">
        <v>244</v>
      </c>
      <c r="E175" s="160"/>
      <c r="F175" s="161" t="s">
        <v>1339</v>
      </c>
      <c r="G175" s="162" t="s">
        <v>257</v>
      </c>
      <c r="H175" s="163">
        <v>3</v>
      </c>
      <c r="I175" s="164"/>
      <c r="J175" s="163">
        <f t="shared" si="30"/>
        <v>0</v>
      </c>
      <c r="K175" s="165"/>
      <c r="L175" s="166"/>
      <c r="M175" s="167" t="s">
        <v>1</v>
      </c>
      <c r="N175" s="168" t="s">
        <v>37</v>
      </c>
      <c r="P175" s="155">
        <f t="shared" si="31"/>
        <v>0</v>
      </c>
      <c r="Q175" s="155">
        <v>0</v>
      </c>
      <c r="R175" s="155">
        <f t="shared" si="32"/>
        <v>0</v>
      </c>
      <c r="S175" s="155">
        <v>0</v>
      </c>
      <c r="T175" s="156">
        <f t="shared" si="33"/>
        <v>0</v>
      </c>
      <c r="AR175" s="157" t="s">
        <v>265</v>
      </c>
      <c r="AT175" s="157" t="s">
        <v>244</v>
      </c>
      <c r="AU175" s="157" t="s">
        <v>178</v>
      </c>
      <c r="AY175" s="13" t="s">
        <v>172</v>
      </c>
      <c r="BE175" s="158">
        <f t="shared" si="34"/>
        <v>0</v>
      </c>
      <c r="BF175" s="158">
        <f t="shared" si="35"/>
        <v>0</v>
      </c>
      <c r="BG175" s="158">
        <f t="shared" si="36"/>
        <v>0</v>
      </c>
      <c r="BH175" s="158">
        <f t="shared" si="37"/>
        <v>0</v>
      </c>
      <c r="BI175" s="158">
        <f t="shared" si="38"/>
        <v>0</v>
      </c>
      <c r="BJ175" s="13" t="s">
        <v>178</v>
      </c>
      <c r="BK175" s="158">
        <f t="shared" si="39"/>
        <v>0</v>
      </c>
      <c r="BL175" s="13" t="s">
        <v>123</v>
      </c>
      <c r="BM175" s="157" t="s">
        <v>1340</v>
      </c>
    </row>
    <row r="176" spans="2:65" s="1" customFormat="1" ht="16.5" customHeight="1" x14ac:dyDescent="0.2">
      <c r="B176" s="145"/>
      <c r="C176" s="146" t="s">
        <v>356</v>
      </c>
      <c r="D176" s="146" t="s">
        <v>174</v>
      </c>
      <c r="E176" s="147"/>
      <c r="F176" s="148" t="s">
        <v>1341</v>
      </c>
      <c r="G176" s="149" t="s">
        <v>257</v>
      </c>
      <c r="H176" s="150">
        <v>110</v>
      </c>
      <c r="I176" s="151"/>
      <c r="J176" s="150">
        <f t="shared" si="30"/>
        <v>0</v>
      </c>
      <c r="K176" s="152"/>
      <c r="L176" s="28"/>
      <c r="M176" s="153" t="s">
        <v>1</v>
      </c>
      <c r="N176" s="154" t="s">
        <v>37</v>
      </c>
      <c r="P176" s="155">
        <f t="shared" si="31"/>
        <v>0</v>
      </c>
      <c r="Q176" s="155">
        <v>3.0000000000000001E-5</v>
      </c>
      <c r="R176" s="155">
        <f t="shared" si="32"/>
        <v>3.3E-3</v>
      </c>
      <c r="S176" s="155">
        <v>0</v>
      </c>
      <c r="T176" s="156">
        <f t="shared" si="33"/>
        <v>0</v>
      </c>
      <c r="AR176" s="157" t="s">
        <v>123</v>
      </c>
      <c r="AT176" s="157" t="s">
        <v>174</v>
      </c>
      <c r="AU176" s="157" t="s">
        <v>178</v>
      </c>
      <c r="AY176" s="13" t="s">
        <v>172</v>
      </c>
      <c r="BE176" s="158">
        <f t="shared" si="34"/>
        <v>0</v>
      </c>
      <c r="BF176" s="158">
        <f t="shared" si="35"/>
        <v>0</v>
      </c>
      <c r="BG176" s="158">
        <f t="shared" si="36"/>
        <v>0</v>
      </c>
      <c r="BH176" s="158">
        <f t="shared" si="37"/>
        <v>0</v>
      </c>
      <c r="BI176" s="158">
        <f t="shared" si="38"/>
        <v>0</v>
      </c>
      <c r="BJ176" s="13" t="s">
        <v>178</v>
      </c>
      <c r="BK176" s="158">
        <f t="shared" si="39"/>
        <v>0</v>
      </c>
      <c r="BL176" s="13" t="s">
        <v>123</v>
      </c>
      <c r="BM176" s="157" t="s">
        <v>1342</v>
      </c>
    </row>
    <row r="177" spans="2:65" s="1" customFormat="1" ht="24" customHeight="1" x14ac:dyDescent="0.2">
      <c r="B177" s="145"/>
      <c r="C177" s="159" t="s">
        <v>359</v>
      </c>
      <c r="D177" s="159" t="s">
        <v>244</v>
      </c>
      <c r="E177" s="160"/>
      <c r="F177" s="161" t="s">
        <v>1343</v>
      </c>
      <c r="G177" s="162" t="s">
        <v>257</v>
      </c>
      <c r="H177" s="163">
        <v>110</v>
      </c>
      <c r="I177" s="164"/>
      <c r="J177" s="163">
        <f t="shared" si="30"/>
        <v>0</v>
      </c>
      <c r="K177" s="165"/>
      <c r="L177" s="166"/>
      <c r="M177" s="167" t="s">
        <v>1</v>
      </c>
      <c r="N177" s="168" t="s">
        <v>37</v>
      </c>
      <c r="P177" s="155">
        <f t="shared" si="31"/>
        <v>0</v>
      </c>
      <c r="Q177" s="155">
        <v>1E-4</v>
      </c>
      <c r="R177" s="155">
        <f t="shared" si="32"/>
        <v>1.1000000000000001E-2</v>
      </c>
      <c r="S177" s="155">
        <v>0</v>
      </c>
      <c r="T177" s="156">
        <f t="shared" si="33"/>
        <v>0</v>
      </c>
      <c r="AR177" s="157" t="s">
        <v>265</v>
      </c>
      <c r="AT177" s="157" t="s">
        <v>244</v>
      </c>
      <c r="AU177" s="157" t="s">
        <v>178</v>
      </c>
      <c r="AY177" s="13" t="s">
        <v>172</v>
      </c>
      <c r="BE177" s="158">
        <f t="shared" si="34"/>
        <v>0</v>
      </c>
      <c r="BF177" s="158">
        <f t="shared" si="35"/>
        <v>0</v>
      </c>
      <c r="BG177" s="158">
        <f t="shared" si="36"/>
        <v>0</v>
      </c>
      <c r="BH177" s="158">
        <f t="shared" si="37"/>
        <v>0</v>
      </c>
      <c r="BI177" s="158">
        <f t="shared" si="38"/>
        <v>0</v>
      </c>
      <c r="BJ177" s="13" t="s">
        <v>178</v>
      </c>
      <c r="BK177" s="158">
        <f t="shared" si="39"/>
        <v>0</v>
      </c>
      <c r="BL177" s="13" t="s">
        <v>123</v>
      </c>
      <c r="BM177" s="157" t="s">
        <v>1344</v>
      </c>
    </row>
    <row r="178" spans="2:65" s="1" customFormat="1" ht="16.5" customHeight="1" x14ac:dyDescent="0.2">
      <c r="B178" s="145"/>
      <c r="C178" s="146" t="s">
        <v>362</v>
      </c>
      <c r="D178" s="146" t="s">
        <v>174</v>
      </c>
      <c r="E178" s="147"/>
      <c r="F178" s="148" t="s">
        <v>1345</v>
      </c>
      <c r="G178" s="149" t="s">
        <v>257</v>
      </c>
      <c r="H178" s="150">
        <v>12</v>
      </c>
      <c r="I178" s="151"/>
      <c r="J178" s="150">
        <f t="shared" si="30"/>
        <v>0</v>
      </c>
      <c r="K178" s="152"/>
      <c r="L178" s="28"/>
      <c r="M178" s="153" t="s">
        <v>1</v>
      </c>
      <c r="N178" s="154" t="s">
        <v>37</v>
      </c>
      <c r="P178" s="155">
        <f t="shared" si="31"/>
        <v>0</v>
      </c>
      <c r="Q178" s="155">
        <v>3.0000000000000001E-5</v>
      </c>
      <c r="R178" s="155">
        <f t="shared" si="32"/>
        <v>3.6000000000000002E-4</v>
      </c>
      <c r="S178" s="155">
        <v>0</v>
      </c>
      <c r="T178" s="156">
        <f t="shared" si="33"/>
        <v>0</v>
      </c>
      <c r="AR178" s="157" t="s">
        <v>123</v>
      </c>
      <c r="AT178" s="157" t="s">
        <v>174</v>
      </c>
      <c r="AU178" s="157" t="s">
        <v>178</v>
      </c>
      <c r="AY178" s="13" t="s">
        <v>172</v>
      </c>
      <c r="BE178" s="158">
        <f t="shared" si="34"/>
        <v>0</v>
      </c>
      <c r="BF178" s="158">
        <f t="shared" si="35"/>
        <v>0</v>
      </c>
      <c r="BG178" s="158">
        <f t="shared" si="36"/>
        <v>0</v>
      </c>
      <c r="BH178" s="158">
        <f t="shared" si="37"/>
        <v>0</v>
      </c>
      <c r="BI178" s="158">
        <f t="shared" si="38"/>
        <v>0</v>
      </c>
      <c r="BJ178" s="13" t="s">
        <v>178</v>
      </c>
      <c r="BK178" s="158">
        <f t="shared" si="39"/>
        <v>0</v>
      </c>
      <c r="BL178" s="13" t="s">
        <v>123</v>
      </c>
      <c r="BM178" s="157" t="s">
        <v>1346</v>
      </c>
    </row>
    <row r="179" spans="2:65" s="1" customFormat="1" ht="16.5" customHeight="1" x14ac:dyDescent="0.2">
      <c r="B179" s="145"/>
      <c r="C179" s="159" t="s">
        <v>365</v>
      </c>
      <c r="D179" s="159" t="s">
        <v>244</v>
      </c>
      <c r="E179" s="160"/>
      <c r="F179" s="161" t="s">
        <v>1347</v>
      </c>
      <c r="G179" s="162" t="s">
        <v>257</v>
      </c>
      <c r="H179" s="163">
        <v>12</v>
      </c>
      <c r="I179" s="164"/>
      <c r="J179" s="163">
        <f t="shared" si="30"/>
        <v>0</v>
      </c>
      <c r="K179" s="165"/>
      <c r="L179" s="166"/>
      <c r="M179" s="167" t="s">
        <v>1</v>
      </c>
      <c r="N179" s="168" t="s">
        <v>37</v>
      </c>
      <c r="P179" s="155">
        <f t="shared" si="31"/>
        <v>0</v>
      </c>
      <c r="Q179" s="155">
        <v>1E-4</v>
      </c>
      <c r="R179" s="155">
        <f t="shared" si="32"/>
        <v>1.2000000000000001E-3</v>
      </c>
      <c r="S179" s="155">
        <v>0</v>
      </c>
      <c r="T179" s="156">
        <f t="shared" si="33"/>
        <v>0</v>
      </c>
      <c r="AR179" s="157" t="s">
        <v>265</v>
      </c>
      <c r="AT179" s="157" t="s">
        <v>244</v>
      </c>
      <c r="AU179" s="157" t="s">
        <v>178</v>
      </c>
      <c r="AY179" s="13" t="s">
        <v>172</v>
      </c>
      <c r="BE179" s="158">
        <f t="shared" si="34"/>
        <v>0</v>
      </c>
      <c r="BF179" s="158">
        <f t="shared" si="35"/>
        <v>0</v>
      </c>
      <c r="BG179" s="158">
        <f t="shared" si="36"/>
        <v>0</v>
      </c>
      <c r="BH179" s="158">
        <f t="shared" si="37"/>
        <v>0</v>
      </c>
      <c r="BI179" s="158">
        <f t="shared" si="38"/>
        <v>0</v>
      </c>
      <c r="BJ179" s="13" t="s">
        <v>178</v>
      </c>
      <c r="BK179" s="158">
        <f t="shared" si="39"/>
        <v>0</v>
      </c>
      <c r="BL179" s="13" t="s">
        <v>123</v>
      </c>
      <c r="BM179" s="157" t="s">
        <v>1348</v>
      </c>
    </row>
    <row r="180" spans="2:65" s="1" customFormat="1" ht="16.5" customHeight="1" x14ac:dyDescent="0.2">
      <c r="B180" s="145"/>
      <c r="C180" s="146" t="s">
        <v>350</v>
      </c>
      <c r="D180" s="146" t="s">
        <v>174</v>
      </c>
      <c r="E180" s="147"/>
      <c r="F180" s="148" t="s">
        <v>1349</v>
      </c>
      <c r="G180" s="149" t="s">
        <v>257</v>
      </c>
      <c r="H180" s="150">
        <v>7</v>
      </c>
      <c r="I180" s="151"/>
      <c r="J180" s="150">
        <f t="shared" si="30"/>
        <v>0</v>
      </c>
      <c r="K180" s="152"/>
      <c r="L180" s="28"/>
      <c r="M180" s="153" t="s">
        <v>1</v>
      </c>
      <c r="N180" s="154" t="s">
        <v>37</v>
      </c>
      <c r="P180" s="155">
        <f t="shared" si="31"/>
        <v>0</v>
      </c>
      <c r="Q180" s="155">
        <v>3.0000000000000001E-5</v>
      </c>
      <c r="R180" s="155">
        <f t="shared" si="32"/>
        <v>2.1000000000000001E-4</v>
      </c>
      <c r="S180" s="155">
        <v>0</v>
      </c>
      <c r="T180" s="156">
        <f t="shared" si="33"/>
        <v>0</v>
      </c>
      <c r="AR180" s="157" t="s">
        <v>123</v>
      </c>
      <c r="AT180" s="157" t="s">
        <v>174</v>
      </c>
      <c r="AU180" s="157" t="s">
        <v>178</v>
      </c>
      <c r="AY180" s="13" t="s">
        <v>172</v>
      </c>
      <c r="BE180" s="158">
        <f t="shared" si="34"/>
        <v>0</v>
      </c>
      <c r="BF180" s="158">
        <f t="shared" si="35"/>
        <v>0</v>
      </c>
      <c r="BG180" s="158">
        <f t="shared" si="36"/>
        <v>0</v>
      </c>
      <c r="BH180" s="158">
        <f t="shared" si="37"/>
        <v>0</v>
      </c>
      <c r="BI180" s="158">
        <f t="shared" si="38"/>
        <v>0</v>
      </c>
      <c r="BJ180" s="13" t="s">
        <v>178</v>
      </c>
      <c r="BK180" s="158">
        <f t="shared" si="39"/>
        <v>0</v>
      </c>
      <c r="BL180" s="13" t="s">
        <v>123</v>
      </c>
      <c r="BM180" s="157" t="s">
        <v>1350</v>
      </c>
    </row>
    <row r="181" spans="2:65" s="1" customFormat="1" ht="16.5" customHeight="1" x14ac:dyDescent="0.2">
      <c r="B181" s="145"/>
      <c r="C181" s="159" t="s">
        <v>332</v>
      </c>
      <c r="D181" s="159" t="s">
        <v>244</v>
      </c>
      <c r="E181" s="160"/>
      <c r="F181" s="161" t="s">
        <v>1351</v>
      </c>
      <c r="G181" s="162" t="s">
        <v>257</v>
      </c>
      <c r="H181" s="163">
        <v>5</v>
      </c>
      <c r="I181" s="164"/>
      <c r="J181" s="163">
        <f t="shared" si="30"/>
        <v>0</v>
      </c>
      <c r="K181" s="165"/>
      <c r="L181" s="166"/>
      <c r="M181" s="167" t="s">
        <v>1</v>
      </c>
      <c r="N181" s="168" t="s">
        <v>37</v>
      </c>
      <c r="P181" s="155">
        <f t="shared" si="31"/>
        <v>0</v>
      </c>
      <c r="Q181" s="155">
        <v>4.0000000000000002E-4</v>
      </c>
      <c r="R181" s="155">
        <f t="shared" si="32"/>
        <v>2E-3</v>
      </c>
      <c r="S181" s="155">
        <v>0</v>
      </c>
      <c r="T181" s="156">
        <f t="shared" si="33"/>
        <v>0</v>
      </c>
      <c r="AR181" s="157" t="s">
        <v>265</v>
      </c>
      <c r="AT181" s="157" t="s">
        <v>244</v>
      </c>
      <c r="AU181" s="157" t="s">
        <v>178</v>
      </c>
      <c r="AY181" s="13" t="s">
        <v>172</v>
      </c>
      <c r="BE181" s="158">
        <f t="shared" si="34"/>
        <v>0</v>
      </c>
      <c r="BF181" s="158">
        <f t="shared" si="35"/>
        <v>0</v>
      </c>
      <c r="BG181" s="158">
        <f t="shared" si="36"/>
        <v>0</v>
      </c>
      <c r="BH181" s="158">
        <f t="shared" si="37"/>
        <v>0</v>
      </c>
      <c r="BI181" s="158">
        <f t="shared" si="38"/>
        <v>0</v>
      </c>
      <c r="BJ181" s="13" t="s">
        <v>178</v>
      </c>
      <c r="BK181" s="158">
        <f t="shared" si="39"/>
        <v>0</v>
      </c>
      <c r="BL181" s="13" t="s">
        <v>123</v>
      </c>
      <c r="BM181" s="157" t="s">
        <v>1352</v>
      </c>
    </row>
    <row r="182" spans="2:65" s="1" customFormat="1" ht="24" customHeight="1" x14ac:dyDescent="0.2">
      <c r="B182" s="145"/>
      <c r="C182" s="159" t="s">
        <v>335</v>
      </c>
      <c r="D182" s="159" t="s">
        <v>244</v>
      </c>
      <c r="E182" s="160"/>
      <c r="F182" s="161" t="s">
        <v>1353</v>
      </c>
      <c r="G182" s="162" t="s">
        <v>257</v>
      </c>
      <c r="H182" s="163">
        <v>1</v>
      </c>
      <c r="I182" s="164"/>
      <c r="J182" s="163">
        <f t="shared" si="30"/>
        <v>0</v>
      </c>
      <c r="K182" s="165"/>
      <c r="L182" s="166"/>
      <c r="M182" s="167" t="s">
        <v>1</v>
      </c>
      <c r="N182" s="168" t="s">
        <v>37</v>
      </c>
      <c r="P182" s="155">
        <f t="shared" si="31"/>
        <v>0</v>
      </c>
      <c r="Q182" s="155">
        <v>0</v>
      </c>
      <c r="R182" s="155">
        <f t="shared" si="32"/>
        <v>0</v>
      </c>
      <c r="S182" s="155">
        <v>0</v>
      </c>
      <c r="T182" s="156">
        <f t="shared" si="33"/>
        <v>0</v>
      </c>
      <c r="AR182" s="157" t="s">
        <v>265</v>
      </c>
      <c r="AT182" s="157" t="s">
        <v>244</v>
      </c>
      <c r="AU182" s="157" t="s">
        <v>178</v>
      </c>
      <c r="AY182" s="13" t="s">
        <v>172</v>
      </c>
      <c r="BE182" s="158">
        <f t="shared" si="34"/>
        <v>0</v>
      </c>
      <c r="BF182" s="158">
        <f t="shared" si="35"/>
        <v>0</v>
      </c>
      <c r="BG182" s="158">
        <f t="shared" si="36"/>
        <v>0</v>
      </c>
      <c r="BH182" s="158">
        <f t="shared" si="37"/>
        <v>0</v>
      </c>
      <c r="BI182" s="158">
        <f t="shared" si="38"/>
        <v>0</v>
      </c>
      <c r="BJ182" s="13" t="s">
        <v>178</v>
      </c>
      <c r="BK182" s="158">
        <f t="shared" si="39"/>
        <v>0</v>
      </c>
      <c r="BL182" s="13" t="s">
        <v>123</v>
      </c>
      <c r="BM182" s="157" t="s">
        <v>1354</v>
      </c>
    </row>
    <row r="183" spans="2:65" s="1" customFormat="1" ht="24" customHeight="1" x14ac:dyDescent="0.2">
      <c r="B183" s="145"/>
      <c r="C183" s="159" t="s">
        <v>338</v>
      </c>
      <c r="D183" s="159" t="s">
        <v>244</v>
      </c>
      <c r="E183" s="160"/>
      <c r="F183" s="161" t="s">
        <v>1355</v>
      </c>
      <c r="G183" s="162" t="s">
        <v>257</v>
      </c>
      <c r="H183" s="163">
        <v>1</v>
      </c>
      <c r="I183" s="164"/>
      <c r="J183" s="163">
        <f t="shared" si="30"/>
        <v>0</v>
      </c>
      <c r="K183" s="165"/>
      <c r="L183" s="166"/>
      <c r="M183" s="167" t="s">
        <v>1</v>
      </c>
      <c r="N183" s="168" t="s">
        <v>37</v>
      </c>
      <c r="P183" s="155">
        <f t="shared" si="31"/>
        <v>0</v>
      </c>
      <c r="Q183" s="155">
        <v>1.2700000000000001E-3</v>
      </c>
      <c r="R183" s="155">
        <f t="shared" si="32"/>
        <v>1.2700000000000001E-3</v>
      </c>
      <c r="S183" s="155">
        <v>0</v>
      </c>
      <c r="T183" s="156">
        <f t="shared" si="33"/>
        <v>0</v>
      </c>
      <c r="AR183" s="157" t="s">
        <v>265</v>
      </c>
      <c r="AT183" s="157" t="s">
        <v>244</v>
      </c>
      <c r="AU183" s="157" t="s">
        <v>178</v>
      </c>
      <c r="AY183" s="13" t="s">
        <v>172</v>
      </c>
      <c r="BE183" s="158">
        <f t="shared" si="34"/>
        <v>0</v>
      </c>
      <c r="BF183" s="158">
        <f t="shared" si="35"/>
        <v>0</v>
      </c>
      <c r="BG183" s="158">
        <f t="shared" si="36"/>
        <v>0</v>
      </c>
      <c r="BH183" s="158">
        <f t="shared" si="37"/>
        <v>0</v>
      </c>
      <c r="BI183" s="158">
        <f t="shared" si="38"/>
        <v>0</v>
      </c>
      <c r="BJ183" s="13" t="s">
        <v>178</v>
      </c>
      <c r="BK183" s="158">
        <f t="shared" si="39"/>
        <v>0</v>
      </c>
      <c r="BL183" s="13" t="s">
        <v>123</v>
      </c>
      <c r="BM183" s="157" t="s">
        <v>1356</v>
      </c>
    </row>
    <row r="184" spans="2:65" s="1" customFormat="1" ht="16.5" customHeight="1" x14ac:dyDescent="0.2">
      <c r="B184" s="145"/>
      <c r="C184" s="146" t="s">
        <v>341</v>
      </c>
      <c r="D184" s="146" t="s">
        <v>174</v>
      </c>
      <c r="E184" s="147"/>
      <c r="F184" s="148" t="s">
        <v>1357</v>
      </c>
      <c r="G184" s="149" t="s">
        <v>257</v>
      </c>
      <c r="H184" s="150">
        <v>25</v>
      </c>
      <c r="I184" s="151"/>
      <c r="J184" s="150">
        <f t="shared" si="30"/>
        <v>0</v>
      </c>
      <c r="K184" s="152"/>
      <c r="L184" s="28"/>
      <c r="M184" s="153" t="s">
        <v>1</v>
      </c>
      <c r="N184" s="154" t="s">
        <v>37</v>
      </c>
      <c r="P184" s="155">
        <f t="shared" si="31"/>
        <v>0</v>
      </c>
      <c r="Q184" s="155">
        <v>2.0000000000000002E-5</v>
      </c>
      <c r="R184" s="155">
        <f t="shared" si="32"/>
        <v>5.0000000000000001E-4</v>
      </c>
      <c r="S184" s="155">
        <v>0</v>
      </c>
      <c r="T184" s="156">
        <f t="shared" si="33"/>
        <v>0</v>
      </c>
      <c r="AR184" s="157" t="s">
        <v>123</v>
      </c>
      <c r="AT184" s="157" t="s">
        <v>174</v>
      </c>
      <c r="AU184" s="157" t="s">
        <v>178</v>
      </c>
      <c r="AY184" s="13" t="s">
        <v>172</v>
      </c>
      <c r="BE184" s="158">
        <f t="shared" si="34"/>
        <v>0</v>
      </c>
      <c r="BF184" s="158">
        <f t="shared" si="35"/>
        <v>0</v>
      </c>
      <c r="BG184" s="158">
        <f t="shared" si="36"/>
        <v>0</v>
      </c>
      <c r="BH184" s="158">
        <f t="shared" si="37"/>
        <v>0</v>
      </c>
      <c r="BI184" s="158">
        <f t="shared" si="38"/>
        <v>0</v>
      </c>
      <c r="BJ184" s="13" t="s">
        <v>178</v>
      </c>
      <c r="BK184" s="158">
        <f t="shared" si="39"/>
        <v>0</v>
      </c>
      <c r="BL184" s="13" t="s">
        <v>123</v>
      </c>
      <c r="BM184" s="157" t="s">
        <v>1358</v>
      </c>
    </row>
    <row r="185" spans="2:65" s="1" customFormat="1" ht="24" customHeight="1" x14ac:dyDescent="0.2">
      <c r="B185" s="145"/>
      <c r="C185" s="159" t="s">
        <v>344</v>
      </c>
      <c r="D185" s="159" t="s">
        <v>244</v>
      </c>
      <c r="E185" s="160"/>
      <c r="F185" s="161" t="s">
        <v>1359</v>
      </c>
      <c r="G185" s="162" t="s">
        <v>257</v>
      </c>
      <c r="H185" s="163">
        <v>5</v>
      </c>
      <c r="I185" s="164"/>
      <c r="J185" s="163">
        <f t="shared" si="30"/>
        <v>0</v>
      </c>
      <c r="K185" s="165"/>
      <c r="L185" s="166"/>
      <c r="M185" s="167" t="s">
        <v>1</v>
      </c>
      <c r="N185" s="168" t="s">
        <v>37</v>
      </c>
      <c r="P185" s="155">
        <f t="shared" si="31"/>
        <v>0</v>
      </c>
      <c r="Q185" s="155">
        <v>0</v>
      </c>
      <c r="R185" s="155">
        <f t="shared" si="32"/>
        <v>0</v>
      </c>
      <c r="S185" s="155">
        <v>0</v>
      </c>
      <c r="T185" s="156">
        <f t="shared" si="33"/>
        <v>0</v>
      </c>
      <c r="AR185" s="157" t="s">
        <v>265</v>
      </c>
      <c r="AT185" s="157" t="s">
        <v>244</v>
      </c>
      <c r="AU185" s="157" t="s">
        <v>178</v>
      </c>
      <c r="AY185" s="13" t="s">
        <v>172</v>
      </c>
      <c r="BE185" s="158">
        <f t="shared" si="34"/>
        <v>0</v>
      </c>
      <c r="BF185" s="158">
        <f t="shared" si="35"/>
        <v>0</v>
      </c>
      <c r="BG185" s="158">
        <f t="shared" si="36"/>
        <v>0</v>
      </c>
      <c r="BH185" s="158">
        <f t="shared" si="37"/>
        <v>0</v>
      </c>
      <c r="BI185" s="158">
        <f t="shared" si="38"/>
        <v>0</v>
      </c>
      <c r="BJ185" s="13" t="s">
        <v>178</v>
      </c>
      <c r="BK185" s="158">
        <f t="shared" si="39"/>
        <v>0</v>
      </c>
      <c r="BL185" s="13" t="s">
        <v>123</v>
      </c>
      <c r="BM185" s="157" t="s">
        <v>1360</v>
      </c>
    </row>
    <row r="186" spans="2:65" s="1" customFormat="1" ht="16.5" customHeight="1" x14ac:dyDescent="0.2">
      <c r="B186" s="145"/>
      <c r="C186" s="159" t="s">
        <v>347</v>
      </c>
      <c r="D186" s="159" t="s">
        <v>244</v>
      </c>
      <c r="E186" s="160"/>
      <c r="F186" s="161" t="s">
        <v>1361</v>
      </c>
      <c r="G186" s="162" t="s">
        <v>257</v>
      </c>
      <c r="H186" s="163">
        <v>12</v>
      </c>
      <c r="I186" s="164"/>
      <c r="J186" s="163">
        <f t="shared" si="30"/>
        <v>0</v>
      </c>
      <c r="K186" s="165"/>
      <c r="L186" s="166"/>
      <c r="M186" s="167" t="s">
        <v>1</v>
      </c>
      <c r="N186" s="168" t="s">
        <v>37</v>
      </c>
      <c r="P186" s="155">
        <f t="shared" si="31"/>
        <v>0</v>
      </c>
      <c r="Q186" s="155">
        <v>4.0000000000000002E-4</v>
      </c>
      <c r="R186" s="155">
        <f t="shared" si="32"/>
        <v>4.8000000000000004E-3</v>
      </c>
      <c r="S186" s="155">
        <v>0</v>
      </c>
      <c r="T186" s="156">
        <f t="shared" si="33"/>
        <v>0</v>
      </c>
      <c r="AR186" s="157" t="s">
        <v>265</v>
      </c>
      <c r="AT186" s="157" t="s">
        <v>244</v>
      </c>
      <c r="AU186" s="157" t="s">
        <v>178</v>
      </c>
      <c r="AY186" s="13" t="s">
        <v>172</v>
      </c>
      <c r="BE186" s="158">
        <f t="shared" si="34"/>
        <v>0</v>
      </c>
      <c r="BF186" s="158">
        <f t="shared" si="35"/>
        <v>0</v>
      </c>
      <c r="BG186" s="158">
        <f t="shared" si="36"/>
        <v>0</v>
      </c>
      <c r="BH186" s="158">
        <f t="shared" si="37"/>
        <v>0</v>
      </c>
      <c r="BI186" s="158">
        <f t="shared" si="38"/>
        <v>0</v>
      </c>
      <c r="BJ186" s="13" t="s">
        <v>178</v>
      </c>
      <c r="BK186" s="158">
        <f t="shared" si="39"/>
        <v>0</v>
      </c>
      <c r="BL186" s="13" t="s">
        <v>123</v>
      </c>
      <c r="BM186" s="157" t="s">
        <v>1362</v>
      </c>
    </row>
    <row r="187" spans="2:65" s="1" customFormat="1" ht="16.5" customHeight="1" x14ac:dyDescent="0.2">
      <c r="B187" s="145"/>
      <c r="C187" s="159" t="s">
        <v>314</v>
      </c>
      <c r="D187" s="159" t="s">
        <v>244</v>
      </c>
      <c r="E187" s="160"/>
      <c r="F187" s="161" t="s">
        <v>1363</v>
      </c>
      <c r="G187" s="162" t="s">
        <v>257</v>
      </c>
      <c r="H187" s="163">
        <v>4</v>
      </c>
      <c r="I187" s="164"/>
      <c r="J187" s="163">
        <f t="shared" si="30"/>
        <v>0</v>
      </c>
      <c r="K187" s="165"/>
      <c r="L187" s="166"/>
      <c r="M187" s="167" t="s">
        <v>1</v>
      </c>
      <c r="N187" s="168" t="s">
        <v>37</v>
      </c>
      <c r="P187" s="155">
        <f t="shared" si="31"/>
        <v>0</v>
      </c>
      <c r="Q187" s="155">
        <v>4.0000000000000002E-4</v>
      </c>
      <c r="R187" s="155">
        <f t="shared" si="32"/>
        <v>1.6000000000000001E-3</v>
      </c>
      <c r="S187" s="155">
        <v>0</v>
      </c>
      <c r="T187" s="156">
        <f t="shared" si="33"/>
        <v>0</v>
      </c>
      <c r="AR187" s="157" t="s">
        <v>265</v>
      </c>
      <c r="AT187" s="157" t="s">
        <v>244</v>
      </c>
      <c r="AU187" s="157" t="s">
        <v>178</v>
      </c>
      <c r="AY187" s="13" t="s">
        <v>172</v>
      </c>
      <c r="BE187" s="158">
        <f t="shared" si="34"/>
        <v>0</v>
      </c>
      <c r="BF187" s="158">
        <f t="shared" si="35"/>
        <v>0</v>
      </c>
      <c r="BG187" s="158">
        <f t="shared" si="36"/>
        <v>0</v>
      </c>
      <c r="BH187" s="158">
        <f t="shared" si="37"/>
        <v>0</v>
      </c>
      <c r="BI187" s="158">
        <f t="shared" si="38"/>
        <v>0</v>
      </c>
      <c r="BJ187" s="13" t="s">
        <v>178</v>
      </c>
      <c r="BK187" s="158">
        <f t="shared" si="39"/>
        <v>0</v>
      </c>
      <c r="BL187" s="13" t="s">
        <v>123</v>
      </c>
      <c r="BM187" s="157" t="s">
        <v>1364</v>
      </c>
    </row>
    <row r="188" spans="2:65" s="1" customFormat="1" ht="16.5" customHeight="1" x14ac:dyDescent="0.2">
      <c r="B188" s="145"/>
      <c r="C188" s="159" t="s">
        <v>317</v>
      </c>
      <c r="D188" s="159" t="s">
        <v>244</v>
      </c>
      <c r="E188" s="160"/>
      <c r="F188" s="161" t="s">
        <v>1365</v>
      </c>
      <c r="G188" s="162" t="s">
        <v>257</v>
      </c>
      <c r="H188" s="163">
        <v>2</v>
      </c>
      <c r="I188" s="164"/>
      <c r="J188" s="163">
        <f t="shared" si="30"/>
        <v>0</v>
      </c>
      <c r="K188" s="165"/>
      <c r="L188" s="166"/>
      <c r="M188" s="167" t="s">
        <v>1</v>
      </c>
      <c r="N188" s="168" t="s">
        <v>37</v>
      </c>
      <c r="P188" s="155">
        <f t="shared" si="31"/>
        <v>0</v>
      </c>
      <c r="Q188" s="155">
        <v>4.0000000000000002E-4</v>
      </c>
      <c r="R188" s="155">
        <f t="shared" si="32"/>
        <v>8.0000000000000004E-4</v>
      </c>
      <c r="S188" s="155">
        <v>0</v>
      </c>
      <c r="T188" s="156">
        <f t="shared" si="33"/>
        <v>0</v>
      </c>
      <c r="AR188" s="157" t="s">
        <v>265</v>
      </c>
      <c r="AT188" s="157" t="s">
        <v>244</v>
      </c>
      <c r="AU188" s="157" t="s">
        <v>178</v>
      </c>
      <c r="AY188" s="13" t="s">
        <v>172</v>
      </c>
      <c r="BE188" s="158">
        <f t="shared" si="34"/>
        <v>0</v>
      </c>
      <c r="BF188" s="158">
        <f t="shared" si="35"/>
        <v>0</v>
      </c>
      <c r="BG188" s="158">
        <f t="shared" si="36"/>
        <v>0</v>
      </c>
      <c r="BH188" s="158">
        <f t="shared" si="37"/>
        <v>0</v>
      </c>
      <c r="BI188" s="158">
        <f t="shared" si="38"/>
        <v>0</v>
      </c>
      <c r="BJ188" s="13" t="s">
        <v>178</v>
      </c>
      <c r="BK188" s="158">
        <f t="shared" si="39"/>
        <v>0</v>
      </c>
      <c r="BL188" s="13" t="s">
        <v>123</v>
      </c>
      <c r="BM188" s="157" t="s">
        <v>1366</v>
      </c>
    </row>
    <row r="189" spans="2:65" s="1" customFormat="1" ht="16.5" customHeight="1" x14ac:dyDescent="0.2">
      <c r="B189" s="145"/>
      <c r="C189" s="159" t="s">
        <v>320</v>
      </c>
      <c r="D189" s="159" t="s">
        <v>244</v>
      </c>
      <c r="E189" s="160"/>
      <c r="F189" s="161" t="s">
        <v>1367</v>
      </c>
      <c r="G189" s="162" t="s">
        <v>257</v>
      </c>
      <c r="H189" s="163">
        <v>2</v>
      </c>
      <c r="I189" s="164"/>
      <c r="J189" s="163">
        <f t="shared" si="30"/>
        <v>0</v>
      </c>
      <c r="K189" s="165"/>
      <c r="L189" s="166"/>
      <c r="M189" s="167" t="s">
        <v>1</v>
      </c>
      <c r="N189" s="168" t="s">
        <v>37</v>
      </c>
      <c r="P189" s="155">
        <f t="shared" si="31"/>
        <v>0</v>
      </c>
      <c r="Q189" s="155">
        <v>4.0000000000000002E-4</v>
      </c>
      <c r="R189" s="155">
        <f t="shared" si="32"/>
        <v>8.0000000000000004E-4</v>
      </c>
      <c r="S189" s="155">
        <v>0</v>
      </c>
      <c r="T189" s="156">
        <f t="shared" si="33"/>
        <v>0</v>
      </c>
      <c r="AR189" s="157" t="s">
        <v>265</v>
      </c>
      <c r="AT189" s="157" t="s">
        <v>244</v>
      </c>
      <c r="AU189" s="157" t="s">
        <v>178</v>
      </c>
      <c r="AY189" s="13" t="s">
        <v>172</v>
      </c>
      <c r="BE189" s="158">
        <f t="shared" si="34"/>
        <v>0</v>
      </c>
      <c r="BF189" s="158">
        <f t="shared" si="35"/>
        <v>0</v>
      </c>
      <c r="BG189" s="158">
        <f t="shared" si="36"/>
        <v>0</v>
      </c>
      <c r="BH189" s="158">
        <f t="shared" si="37"/>
        <v>0</v>
      </c>
      <c r="BI189" s="158">
        <f t="shared" si="38"/>
        <v>0</v>
      </c>
      <c r="BJ189" s="13" t="s">
        <v>178</v>
      </c>
      <c r="BK189" s="158">
        <f t="shared" si="39"/>
        <v>0</v>
      </c>
      <c r="BL189" s="13" t="s">
        <v>123</v>
      </c>
      <c r="BM189" s="157" t="s">
        <v>1368</v>
      </c>
    </row>
    <row r="190" spans="2:65" s="1" customFormat="1" ht="16.5" customHeight="1" x14ac:dyDescent="0.2">
      <c r="B190" s="145"/>
      <c r="C190" s="146" t="s">
        <v>323</v>
      </c>
      <c r="D190" s="146" t="s">
        <v>174</v>
      </c>
      <c r="E190" s="147"/>
      <c r="F190" s="148" t="s">
        <v>1369</v>
      </c>
      <c r="G190" s="149" t="s">
        <v>257</v>
      </c>
      <c r="H190" s="150">
        <v>4</v>
      </c>
      <c r="I190" s="151"/>
      <c r="J190" s="150">
        <f t="shared" si="30"/>
        <v>0</v>
      </c>
      <c r="K190" s="152"/>
      <c r="L190" s="28"/>
      <c r="M190" s="153" t="s">
        <v>1</v>
      </c>
      <c r="N190" s="154" t="s">
        <v>37</v>
      </c>
      <c r="P190" s="155">
        <f t="shared" si="31"/>
        <v>0</v>
      </c>
      <c r="Q190" s="155">
        <v>3.0000000000000001E-5</v>
      </c>
      <c r="R190" s="155">
        <f t="shared" si="32"/>
        <v>1.2E-4</v>
      </c>
      <c r="S190" s="155">
        <v>0</v>
      </c>
      <c r="T190" s="156">
        <f t="shared" si="33"/>
        <v>0</v>
      </c>
      <c r="AR190" s="157" t="s">
        <v>123</v>
      </c>
      <c r="AT190" s="157" t="s">
        <v>174</v>
      </c>
      <c r="AU190" s="157" t="s">
        <v>178</v>
      </c>
      <c r="AY190" s="13" t="s">
        <v>172</v>
      </c>
      <c r="BE190" s="158">
        <f t="shared" si="34"/>
        <v>0</v>
      </c>
      <c r="BF190" s="158">
        <f t="shared" si="35"/>
        <v>0</v>
      </c>
      <c r="BG190" s="158">
        <f t="shared" si="36"/>
        <v>0</v>
      </c>
      <c r="BH190" s="158">
        <f t="shared" si="37"/>
        <v>0</v>
      </c>
      <c r="BI190" s="158">
        <f t="shared" si="38"/>
        <v>0</v>
      </c>
      <c r="BJ190" s="13" t="s">
        <v>178</v>
      </c>
      <c r="BK190" s="158">
        <f t="shared" si="39"/>
        <v>0</v>
      </c>
      <c r="BL190" s="13" t="s">
        <v>123</v>
      </c>
      <c r="BM190" s="157" t="s">
        <v>1370</v>
      </c>
    </row>
    <row r="191" spans="2:65" s="1" customFormat="1" ht="16.5" customHeight="1" x14ac:dyDescent="0.2">
      <c r="B191" s="145"/>
      <c r="C191" s="159" t="s">
        <v>326</v>
      </c>
      <c r="D191" s="159" t="s">
        <v>244</v>
      </c>
      <c r="E191" s="160"/>
      <c r="F191" s="161" t="s">
        <v>1371</v>
      </c>
      <c r="G191" s="162" t="s">
        <v>257</v>
      </c>
      <c r="H191" s="163">
        <v>2</v>
      </c>
      <c r="I191" s="164"/>
      <c r="J191" s="163">
        <f t="shared" si="30"/>
        <v>0</v>
      </c>
      <c r="K191" s="165"/>
      <c r="L191" s="166"/>
      <c r="M191" s="167" t="s">
        <v>1</v>
      </c>
      <c r="N191" s="168" t="s">
        <v>37</v>
      </c>
      <c r="P191" s="155">
        <f t="shared" si="31"/>
        <v>0</v>
      </c>
      <c r="Q191" s="155">
        <v>5.0000000000000001E-4</v>
      </c>
      <c r="R191" s="155">
        <f t="shared" si="32"/>
        <v>1E-3</v>
      </c>
      <c r="S191" s="155">
        <v>0</v>
      </c>
      <c r="T191" s="156">
        <f t="shared" si="33"/>
        <v>0</v>
      </c>
      <c r="AR191" s="157" t="s">
        <v>265</v>
      </c>
      <c r="AT191" s="157" t="s">
        <v>244</v>
      </c>
      <c r="AU191" s="157" t="s">
        <v>178</v>
      </c>
      <c r="AY191" s="13" t="s">
        <v>172</v>
      </c>
      <c r="BE191" s="158">
        <f t="shared" si="34"/>
        <v>0</v>
      </c>
      <c r="BF191" s="158">
        <f t="shared" si="35"/>
        <v>0</v>
      </c>
      <c r="BG191" s="158">
        <f t="shared" si="36"/>
        <v>0</v>
      </c>
      <c r="BH191" s="158">
        <f t="shared" si="37"/>
        <v>0</v>
      </c>
      <c r="BI191" s="158">
        <f t="shared" si="38"/>
        <v>0</v>
      </c>
      <c r="BJ191" s="13" t="s">
        <v>178</v>
      </c>
      <c r="BK191" s="158">
        <f t="shared" si="39"/>
        <v>0</v>
      </c>
      <c r="BL191" s="13" t="s">
        <v>123</v>
      </c>
      <c r="BM191" s="157" t="s">
        <v>1372</v>
      </c>
    </row>
    <row r="192" spans="2:65" s="1" customFormat="1" ht="16.5" customHeight="1" x14ac:dyDescent="0.2">
      <c r="B192" s="145"/>
      <c r="C192" s="159" t="s">
        <v>329</v>
      </c>
      <c r="D192" s="159" t="s">
        <v>244</v>
      </c>
      <c r="E192" s="160"/>
      <c r="F192" s="161" t="s">
        <v>1373</v>
      </c>
      <c r="G192" s="162" t="s">
        <v>257</v>
      </c>
      <c r="H192" s="163">
        <v>1</v>
      </c>
      <c r="I192" s="164"/>
      <c r="J192" s="163">
        <f t="shared" si="30"/>
        <v>0</v>
      </c>
      <c r="K192" s="165"/>
      <c r="L192" s="166"/>
      <c r="M192" s="167" t="s">
        <v>1</v>
      </c>
      <c r="N192" s="168" t="s">
        <v>37</v>
      </c>
      <c r="P192" s="155">
        <f t="shared" si="31"/>
        <v>0</v>
      </c>
      <c r="Q192" s="155">
        <v>5.0000000000000001E-4</v>
      </c>
      <c r="R192" s="155">
        <f t="shared" si="32"/>
        <v>5.0000000000000001E-4</v>
      </c>
      <c r="S192" s="155">
        <v>0</v>
      </c>
      <c r="T192" s="156">
        <f t="shared" si="33"/>
        <v>0</v>
      </c>
      <c r="AR192" s="157" t="s">
        <v>265</v>
      </c>
      <c r="AT192" s="157" t="s">
        <v>244</v>
      </c>
      <c r="AU192" s="157" t="s">
        <v>178</v>
      </c>
      <c r="AY192" s="13" t="s">
        <v>172</v>
      </c>
      <c r="BE192" s="158">
        <f t="shared" si="34"/>
        <v>0</v>
      </c>
      <c r="BF192" s="158">
        <f t="shared" si="35"/>
        <v>0</v>
      </c>
      <c r="BG192" s="158">
        <f t="shared" si="36"/>
        <v>0</v>
      </c>
      <c r="BH192" s="158">
        <f t="shared" si="37"/>
        <v>0</v>
      </c>
      <c r="BI192" s="158">
        <f t="shared" si="38"/>
        <v>0</v>
      </c>
      <c r="BJ192" s="13" t="s">
        <v>178</v>
      </c>
      <c r="BK192" s="158">
        <f t="shared" si="39"/>
        <v>0</v>
      </c>
      <c r="BL192" s="13" t="s">
        <v>123</v>
      </c>
      <c r="BM192" s="157" t="s">
        <v>1374</v>
      </c>
    </row>
    <row r="193" spans="2:65" s="1" customFormat="1" ht="16.5" customHeight="1" x14ac:dyDescent="0.2">
      <c r="B193" s="145"/>
      <c r="C193" s="159" t="s">
        <v>793</v>
      </c>
      <c r="D193" s="159" t="s">
        <v>244</v>
      </c>
      <c r="E193" s="160"/>
      <c r="F193" s="161" t="s">
        <v>1375</v>
      </c>
      <c r="G193" s="162" t="s">
        <v>257</v>
      </c>
      <c r="H193" s="163">
        <v>1</v>
      </c>
      <c r="I193" s="164"/>
      <c r="J193" s="163">
        <f t="shared" si="30"/>
        <v>0</v>
      </c>
      <c r="K193" s="165"/>
      <c r="L193" s="166"/>
      <c r="M193" s="167" t="s">
        <v>1</v>
      </c>
      <c r="N193" s="168" t="s">
        <v>37</v>
      </c>
      <c r="P193" s="155">
        <f t="shared" si="31"/>
        <v>0</v>
      </c>
      <c r="Q193" s="155">
        <v>5.0000000000000001E-4</v>
      </c>
      <c r="R193" s="155">
        <f t="shared" si="32"/>
        <v>5.0000000000000001E-4</v>
      </c>
      <c r="S193" s="155">
        <v>0</v>
      </c>
      <c r="T193" s="156">
        <f t="shared" si="33"/>
        <v>0</v>
      </c>
      <c r="AR193" s="157" t="s">
        <v>265</v>
      </c>
      <c r="AT193" s="157" t="s">
        <v>244</v>
      </c>
      <c r="AU193" s="157" t="s">
        <v>178</v>
      </c>
      <c r="AY193" s="13" t="s">
        <v>172</v>
      </c>
      <c r="BE193" s="158">
        <f t="shared" si="34"/>
        <v>0</v>
      </c>
      <c r="BF193" s="158">
        <f t="shared" si="35"/>
        <v>0</v>
      </c>
      <c r="BG193" s="158">
        <f t="shared" si="36"/>
        <v>0</v>
      </c>
      <c r="BH193" s="158">
        <f t="shared" si="37"/>
        <v>0</v>
      </c>
      <c r="BI193" s="158">
        <f t="shared" si="38"/>
        <v>0</v>
      </c>
      <c r="BJ193" s="13" t="s">
        <v>178</v>
      </c>
      <c r="BK193" s="158">
        <f t="shared" si="39"/>
        <v>0</v>
      </c>
      <c r="BL193" s="13" t="s">
        <v>123</v>
      </c>
      <c r="BM193" s="157" t="s">
        <v>1376</v>
      </c>
    </row>
    <row r="194" spans="2:65" s="11" customFormat="1" ht="22.8" customHeight="1" x14ac:dyDescent="0.25">
      <c r="B194" s="133"/>
      <c r="D194" s="134" t="s">
        <v>70</v>
      </c>
      <c r="E194" s="143"/>
      <c r="F194" s="143" t="s">
        <v>1377</v>
      </c>
      <c r="I194" s="136"/>
      <c r="J194" s="144">
        <f>BK194</f>
        <v>0</v>
      </c>
      <c r="L194" s="133"/>
      <c r="M194" s="138"/>
      <c r="P194" s="139">
        <f>SUM(P195:P208)</f>
        <v>0</v>
      </c>
      <c r="R194" s="139">
        <f>SUM(R195:R208)</f>
        <v>0.04</v>
      </c>
      <c r="T194" s="140">
        <f>SUM(T195:T208)</f>
        <v>0</v>
      </c>
      <c r="AR194" s="134" t="s">
        <v>71</v>
      </c>
      <c r="AT194" s="141" t="s">
        <v>70</v>
      </c>
      <c r="AU194" s="141" t="s">
        <v>79</v>
      </c>
      <c r="AY194" s="134" t="s">
        <v>172</v>
      </c>
      <c r="BK194" s="142">
        <f>SUM(BK195:BK208)</f>
        <v>0</v>
      </c>
    </row>
    <row r="195" spans="2:65" s="1" customFormat="1" ht="16.5" customHeight="1" x14ac:dyDescent="0.2">
      <c r="B195" s="145"/>
      <c r="C195" s="146" t="s">
        <v>797</v>
      </c>
      <c r="D195" s="146" t="s">
        <v>174</v>
      </c>
      <c r="E195" s="147"/>
      <c r="F195" s="148" t="s">
        <v>1378</v>
      </c>
      <c r="G195" s="149" t="s">
        <v>207</v>
      </c>
      <c r="H195" s="150">
        <v>498</v>
      </c>
      <c r="I195" s="151"/>
      <c r="J195" s="150">
        <f t="shared" ref="J195:J208" si="40">ROUND(I195*H195,2)</f>
        <v>0</v>
      </c>
      <c r="K195" s="152"/>
      <c r="L195" s="28"/>
      <c r="M195" s="153" t="s">
        <v>1</v>
      </c>
      <c r="N195" s="154" t="s">
        <v>37</v>
      </c>
      <c r="P195" s="155">
        <f t="shared" ref="P195:P208" si="41">O195*H195</f>
        <v>0</v>
      </c>
      <c r="Q195" s="155">
        <v>0</v>
      </c>
      <c r="R195" s="155">
        <f t="shared" ref="R195:R208" si="42">Q195*H195</f>
        <v>0</v>
      </c>
      <c r="S195" s="155">
        <v>0</v>
      </c>
      <c r="T195" s="156">
        <f t="shared" ref="T195:T208" si="43">S195*H195</f>
        <v>0</v>
      </c>
      <c r="AR195" s="157" t="s">
        <v>123</v>
      </c>
      <c r="AT195" s="157" t="s">
        <v>174</v>
      </c>
      <c r="AU195" s="157" t="s">
        <v>178</v>
      </c>
      <c r="AY195" s="13" t="s">
        <v>172</v>
      </c>
      <c r="BE195" s="158">
        <f t="shared" ref="BE195:BE208" si="44">IF(N195="základná",J195,0)</f>
        <v>0</v>
      </c>
      <c r="BF195" s="158">
        <f t="shared" ref="BF195:BF208" si="45">IF(N195="znížená",J195,0)</f>
        <v>0</v>
      </c>
      <c r="BG195" s="158">
        <f t="shared" ref="BG195:BG208" si="46">IF(N195="zákl. prenesená",J195,0)</f>
        <v>0</v>
      </c>
      <c r="BH195" s="158">
        <f t="shared" ref="BH195:BH208" si="47">IF(N195="zníž. prenesená",J195,0)</f>
        <v>0</v>
      </c>
      <c r="BI195" s="158">
        <f t="shared" ref="BI195:BI208" si="48">IF(N195="nulová",J195,0)</f>
        <v>0</v>
      </c>
      <c r="BJ195" s="13" t="s">
        <v>178</v>
      </c>
      <c r="BK195" s="158">
        <f t="shared" ref="BK195:BK208" si="49">ROUND(I195*H195,2)</f>
        <v>0</v>
      </c>
      <c r="BL195" s="13" t="s">
        <v>123</v>
      </c>
      <c r="BM195" s="157" t="s">
        <v>1379</v>
      </c>
    </row>
    <row r="196" spans="2:65" s="1" customFormat="1" ht="16.5" customHeight="1" x14ac:dyDescent="0.2">
      <c r="B196" s="145"/>
      <c r="C196" s="159" t="s">
        <v>844</v>
      </c>
      <c r="D196" s="159" t="s">
        <v>244</v>
      </c>
      <c r="E196" s="160"/>
      <c r="F196" s="161" t="s">
        <v>1380</v>
      </c>
      <c r="G196" s="162" t="s">
        <v>395</v>
      </c>
      <c r="H196" s="163">
        <v>550</v>
      </c>
      <c r="I196" s="164"/>
      <c r="J196" s="163">
        <f t="shared" si="40"/>
        <v>0</v>
      </c>
      <c r="K196" s="165"/>
      <c r="L196" s="166"/>
      <c r="M196" s="167" t="s">
        <v>1</v>
      </c>
      <c r="N196" s="168" t="s">
        <v>37</v>
      </c>
      <c r="P196" s="155">
        <f t="shared" si="41"/>
        <v>0</v>
      </c>
      <c r="Q196" s="155">
        <v>0</v>
      </c>
      <c r="R196" s="155">
        <f t="shared" si="42"/>
        <v>0</v>
      </c>
      <c r="S196" s="155">
        <v>0</v>
      </c>
      <c r="T196" s="156">
        <f t="shared" si="43"/>
        <v>0</v>
      </c>
      <c r="AR196" s="157" t="s">
        <v>265</v>
      </c>
      <c r="AT196" s="157" t="s">
        <v>244</v>
      </c>
      <c r="AU196" s="157" t="s">
        <v>178</v>
      </c>
      <c r="AY196" s="13" t="s">
        <v>172</v>
      </c>
      <c r="BE196" s="158">
        <f t="shared" si="44"/>
        <v>0</v>
      </c>
      <c r="BF196" s="158">
        <f t="shared" si="45"/>
        <v>0</v>
      </c>
      <c r="BG196" s="158">
        <f t="shared" si="46"/>
        <v>0</v>
      </c>
      <c r="BH196" s="158">
        <f t="shared" si="47"/>
        <v>0</v>
      </c>
      <c r="BI196" s="158">
        <f t="shared" si="48"/>
        <v>0</v>
      </c>
      <c r="BJ196" s="13" t="s">
        <v>178</v>
      </c>
      <c r="BK196" s="158">
        <f t="shared" si="49"/>
        <v>0</v>
      </c>
      <c r="BL196" s="13" t="s">
        <v>123</v>
      </c>
      <c r="BM196" s="157" t="s">
        <v>1381</v>
      </c>
    </row>
    <row r="197" spans="2:65" s="1" customFormat="1" ht="16.5" customHeight="1" x14ac:dyDescent="0.2">
      <c r="B197" s="145"/>
      <c r="C197" s="159" t="s">
        <v>847</v>
      </c>
      <c r="D197" s="159" t="s">
        <v>244</v>
      </c>
      <c r="E197" s="160"/>
      <c r="F197" s="161" t="s">
        <v>1382</v>
      </c>
      <c r="G197" s="162" t="s">
        <v>257</v>
      </c>
      <c r="H197" s="163">
        <v>438</v>
      </c>
      <c r="I197" s="164"/>
      <c r="J197" s="163">
        <f t="shared" si="40"/>
        <v>0</v>
      </c>
      <c r="K197" s="165"/>
      <c r="L197" s="166"/>
      <c r="M197" s="167" t="s">
        <v>1</v>
      </c>
      <c r="N197" s="168" t="s">
        <v>37</v>
      </c>
      <c r="P197" s="155">
        <f t="shared" si="41"/>
        <v>0</v>
      </c>
      <c r="Q197" s="155">
        <v>0</v>
      </c>
      <c r="R197" s="155">
        <f t="shared" si="42"/>
        <v>0</v>
      </c>
      <c r="S197" s="155">
        <v>0</v>
      </c>
      <c r="T197" s="156">
        <f t="shared" si="43"/>
        <v>0</v>
      </c>
      <c r="AR197" s="157" t="s">
        <v>265</v>
      </c>
      <c r="AT197" s="157" t="s">
        <v>244</v>
      </c>
      <c r="AU197" s="157" t="s">
        <v>178</v>
      </c>
      <c r="AY197" s="13" t="s">
        <v>172</v>
      </c>
      <c r="BE197" s="158">
        <f t="shared" si="44"/>
        <v>0</v>
      </c>
      <c r="BF197" s="158">
        <f t="shared" si="45"/>
        <v>0</v>
      </c>
      <c r="BG197" s="158">
        <f t="shared" si="46"/>
        <v>0</v>
      </c>
      <c r="BH197" s="158">
        <f t="shared" si="47"/>
        <v>0</v>
      </c>
      <c r="BI197" s="158">
        <f t="shared" si="48"/>
        <v>0</v>
      </c>
      <c r="BJ197" s="13" t="s">
        <v>178</v>
      </c>
      <c r="BK197" s="158">
        <f t="shared" si="49"/>
        <v>0</v>
      </c>
      <c r="BL197" s="13" t="s">
        <v>123</v>
      </c>
      <c r="BM197" s="157" t="s">
        <v>1383</v>
      </c>
    </row>
    <row r="198" spans="2:65" s="1" customFormat="1" ht="16.5" customHeight="1" x14ac:dyDescent="0.2">
      <c r="B198" s="145"/>
      <c r="C198" s="146" t="s">
        <v>1384</v>
      </c>
      <c r="D198" s="146" t="s">
        <v>174</v>
      </c>
      <c r="E198" s="147"/>
      <c r="F198" s="148" t="s">
        <v>1385</v>
      </c>
      <c r="G198" s="149" t="s">
        <v>257</v>
      </c>
      <c r="H198" s="150">
        <v>6</v>
      </c>
      <c r="I198" s="151"/>
      <c r="J198" s="150">
        <f t="shared" si="40"/>
        <v>0</v>
      </c>
      <c r="K198" s="152"/>
      <c r="L198" s="28"/>
      <c r="M198" s="153" t="s">
        <v>1</v>
      </c>
      <c r="N198" s="154" t="s">
        <v>37</v>
      </c>
      <c r="P198" s="155">
        <f t="shared" si="41"/>
        <v>0</v>
      </c>
      <c r="Q198" s="155">
        <v>0</v>
      </c>
      <c r="R198" s="155">
        <f t="shared" si="42"/>
        <v>0</v>
      </c>
      <c r="S198" s="155">
        <v>0</v>
      </c>
      <c r="T198" s="156">
        <f t="shared" si="43"/>
        <v>0</v>
      </c>
      <c r="AR198" s="157" t="s">
        <v>123</v>
      </c>
      <c r="AT198" s="157" t="s">
        <v>174</v>
      </c>
      <c r="AU198" s="157" t="s">
        <v>178</v>
      </c>
      <c r="AY198" s="13" t="s">
        <v>172</v>
      </c>
      <c r="BE198" s="158">
        <f t="shared" si="44"/>
        <v>0</v>
      </c>
      <c r="BF198" s="158">
        <f t="shared" si="45"/>
        <v>0</v>
      </c>
      <c r="BG198" s="158">
        <f t="shared" si="46"/>
        <v>0</v>
      </c>
      <c r="BH198" s="158">
        <f t="shared" si="47"/>
        <v>0</v>
      </c>
      <c r="BI198" s="158">
        <f t="shared" si="48"/>
        <v>0</v>
      </c>
      <c r="BJ198" s="13" t="s">
        <v>178</v>
      </c>
      <c r="BK198" s="158">
        <f t="shared" si="49"/>
        <v>0</v>
      </c>
      <c r="BL198" s="13" t="s">
        <v>123</v>
      </c>
      <c r="BM198" s="157" t="s">
        <v>1386</v>
      </c>
    </row>
    <row r="199" spans="2:65" s="1" customFormat="1" ht="16.5" customHeight="1" x14ac:dyDescent="0.2">
      <c r="B199" s="145"/>
      <c r="C199" s="159" t="s">
        <v>1387</v>
      </c>
      <c r="D199" s="159" t="s">
        <v>244</v>
      </c>
      <c r="E199" s="160"/>
      <c r="F199" s="161" t="s">
        <v>1388</v>
      </c>
      <c r="G199" s="162" t="s">
        <v>257</v>
      </c>
      <c r="H199" s="163">
        <v>1</v>
      </c>
      <c r="I199" s="164"/>
      <c r="J199" s="163">
        <f t="shared" si="40"/>
        <v>0</v>
      </c>
      <c r="K199" s="165"/>
      <c r="L199" s="166"/>
      <c r="M199" s="167" t="s">
        <v>1</v>
      </c>
      <c r="N199" s="168" t="s">
        <v>37</v>
      </c>
      <c r="P199" s="155">
        <f t="shared" si="41"/>
        <v>0</v>
      </c>
      <c r="Q199" s="155">
        <v>0</v>
      </c>
      <c r="R199" s="155">
        <f t="shared" si="42"/>
        <v>0</v>
      </c>
      <c r="S199" s="155">
        <v>0</v>
      </c>
      <c r="T199" s="156">
        <f t="shared" si="43"/>
        <v>0</v>
      </c>
      <c r="AR199" s="157" t="s">
        <v>265</v>
      </c>
      <c r="AT199" s="157" t="s">
        <v>244</v>
      </c>
      <c r="AU199" s="157" t="s">
        <v>178</v>
      </c>
      <c r="AY199" s="13" t="s">
        <v>172</v>
      </c>
      <c r="BE199" s="158">
        <f t="shared" si="44"/>
        <v>0</v>
      </c>
      <c r="BF199" s="158">
        <f t="shared" si="45"/>
        <v>0</v>
      </c>
      <c r="BG199" s="158">
        <f t="shared" si="46"/>
        <v>0</v>
      </c>
      <c r="BH199" s="158">
        <f t="shared" si="47"/>
        <v>0</v>
      </c>
      <c r="BI199" s="158">
        <f t="shared" si="48"/>
        <v>0</v>
      </c>
      <c r="BJ199" s="13" t="s">
        <v>178</v>
      </c>
      <c r="BK199" s="158">
        <f t="shared" si="49"/>
        <v>0</v>
      </c>
      <c r="BL199" s="13" t="s">
        <v>123</v>
      </c>
      <c r="BM199" s="157" t="s">
        <v>1389</v>
      </c>
    </row>
    <row r="200" spans="2:65" s="1" customFormat="1" ht="16.5" customHeight="1" x14ac:dyDescent="0.2">
      <c r="B200" s="145"/>
      <c r="C200" s="159" t="s">
        <v>390</v>
      </c>
      <c r="D200" s="159" t="s">
        <v>244</v>
      </c>
      <c r="E200" s="160"/>
      <c r="F200" s="161" t="s">
        <v>1390</v>
      </c>
      <c r="G200" s="162" t="s">
        <v>257</v>
      </c>
      <c r="H200" s="163">
        <v>1</v>
      </c>
      <c r="I200" s="164"/>
      <c r="J200" s="163">
        <f t="shared" si="40"/>
        <v>0</v>
      </c>
      <c r="K200" s="165"/>
      <c r="L200" s="166"/>
      <c r="M200" s="167" t="s">
        <v>1</v>
      </c>
      <c r="N200" s="168" t="s">
        <v>37</v>
      </c>
      <c r="P200" s="155">
        <f t="shared" si="41"/>
        <v>0</v>
      </c>
      <c r="Q200" s="155">
        <v>0</v>
      </c>
      <c r="R200" s="155">
        <f t="shared" si="42"/>
        <v>0</v>
      </c>
      <c r="S200" s="155">
        <v>0</v>
      </c>
      <c r="T200" s="156">
        <f t="shared" si="43"/>
        <v>0</v>
      </c>
      <c r="AR200" s="157" t="s">
        <v>265</v>
      </c>
      <c r="AT200" s="157" t="s">
        <v>244</v>
      </c>
      <c r="AU200" s="157" t="s">
        <v>178</v>
      </c>
      <c r="AY200" s="13" t="s">
        <v>172</v>
      </c>
      <c r="BE200" s="158">
        <f t="shared" si="44"/>
        <v>0</v>
      </c>
      <c r="BF200" s="158">
        <f t="shared" si="45"/>
        <v>0</v>
      </c>
      <c r="BG200" s="158">
        <f t="shared" si="46"/>
        <v>0</v>
      </c>
      <c r="BH200" s="158">
        <f t="shared" si="47"/>
        <v>0</v>
      </c>
      <c r="BI200" s="158">
        <f t="shared" si="48"/>
        <v>0</v>
      </c>
      <c r="BJ200" s="13" t="s">
        <v>178</v>
      </c>
      <c r="BK200" s="158">
        <f t="shared" si="49"/>
        <v>0</v>
      </c>
      <c r="BL200" s="13" t="s">
        <v>123</v>
      </c>
      <c r="BM200" s="157" t="s">
        <v>1391</v>
      </c>
    </row>
    <row r="201" spans="2:65" s="1" customFormat="1" ht="16.5" customHeight="1" x14ac:dyDescent="0.2">
      <c r="B201" s="145"/>
      <c r="C201" s="159" t="s">
        <v>627</v>
      </c>
      <c r="D201" s="159" t="s">
        <v>244</v>
      </c>
      <c r="E201" s="160"/>
      <c r="F201" s="161" t="s">
        <v>1392</v>
      </c>
      <c r="G201" s="162" t="s">
        <v>257</v>
      </c>
      <c r="H201" s="163">
        <v>2</v>
      </c>
      <c r="I201" s="164"/>
      <c r="J201" s="163">
        <f t="shared" si="40"/>
        <v>0</v>
      </c>
      <c r="K201" s="165"/>
      <c r="L201" s="166"/>
      <c r="M201" s="167" t="s">
        <v>1</v>
      </c>
      <c r="N201" s="168" t="s">
        <v>37</v>
      </c>
      <c r="P201" s="155">
        <f t="shared" si="41"/>
        <v>0</v>
      </c>
      <c r="Q201" s="155">
        <v>0</v>
      </c>
      <c r="R201" s="155">
        <f t="shared" si="42"/>
        <v>0</v>
      </c>
      <c r="S201" s="155">
        <v>0</v>
      </c>
      <c r="T201" s="156">
        <f t="shared" si="43"/>
        <v>0</v>
      </c>
      <c r="AR201" s="157" t="s">
        <v>265</v>
      </c>
      <c r="AT201" s="157" t="s">
        <v>244</v>
      </c>
      <c r="AU201" s="157" t="s">
        <v>178</v>
      </c>
      <c r="AY201" s="13" t="s">
        <v>172</v>
      </c>
      <c r="BE201" s="158">
        <f t="shared" si="44"/>
        <v>0</v>
      </c>
      <c r="BF201" s="158">
        <f t="shared" si="45"/>
        <v>0</v>
      </c>
      <c r="BG201" s="158">
        <f t="shared" si="46"/>
        <v>0</v>
      </c>
      <c r="BH201" s="158">
        <f t="shared" si="47"/>
        <v>0</v>
      </c>
      <c r="BI201" s="158">
        <f t="shared" si="48"/>
        <v>0</v>
      </c>
      <c r="BJ201" s="13" t="s">
        <v>178</v>
      </c>
      <c r="BK201" s="158">
        <f t="shared" si="49"/>
        <v>0</v>
      </c>
      <c r="BL201" s="13" t="s">
        <v>123</v>
      </c>
      <c r="BM201" s="157" t="s">
        <v>1393</v>
      </c>
    </row>
    <row r="202" spans="2:65" s="1" customFormat="1" ht="16.5" customHeight="1" x14ac:dyDescent="0.2">
      <c r="B202" s="145"/>
      <c r="C202" s="159" t="s">
        <v>857</v>
      </c>
      <c r="D202" s="159" t="s">
        <v>244</v>
      </c>
      <c r="E202" s="160"/>
      <c r="F202" s="161" t="s">
        <v>1394</v>
      </c>
      <c r="G202" s="162" t="s">
        <v>257</v>
      </c>
      <c r="H202" s="163">
        <v>1</v>
      </c>
      <c r="I202" s="164"/>
      <c r="J202" s="163">
        <f t="shared" si="40"/>
        <v>0</v>
      </c>
      <c r="K202" s="165"/>
      <c r="L202" s="166"/>
      <c r="M202" s="167" t="s">
        <v>1</v>
      </c>
      <c r="N202" s="168" t="s">
        <v>37</v>
      </c>
      <c r="P202" s="155">
        <f t="shared" si="41"/>
        <v>0</v>
      </c>
      <c r="Q202" s="155">
        <v>0</v>
      </c>
      <c r="R202" s="155">
        <f t="shared" si="42"/>
        <v>0</v>
      </c>
      <c r="S202" s="155">
        <v>0</v>
      </c>
      <c r="T202" s="156">
        <f t="shared" si="43"/>
        <v>0</v>
      </c>
      <c r="AR202" s="157" t="s">
        <v>265</v>
      </c>
      <c r="AT202" s="157" t="s">
        <v>244</v>
      </c>
      <c r="AU202" s="157" t="s">
        <v>178</v>
      </c>
      <c r="AY202" s="13" t="s">
        <v>172</v>
      </c>
      <c r="BE202" s="158">
        <f t="shared" si="44"/>
        <v>0</v>
      </c>
      <c r="BF202" s="158">
        <f t="shared" si="45"/>
        <v>0</v>
      </c>
      <c r="BG202" s="158">
        <f t="shared" si="46"/>
        <v>0</v>
      </c>
      <c r="BH202" s="158">
        <f t="shared" si="47"/>
        <v>0</v>
      </c>
      <c r="BI202" s="158">
        <f t="shared" si="48"/>
        <v>0</v>
      </c>
      <c r="BJ202" s="13" t="s">
        <v>178</v>
      </c>
      <c r="BK202" s="158">
        <f t="shared" si="49"/>
        <v>0</v>
      </c>
      <c r="BL202" s="13" t="s">
        <v>123</v>
      </c>
      <c r="BM202" s="157" t="s">
        <v>1395</v>
      </c>
    </row>
    <row r="203" spans="2:65" s="1" customFormat="1" ht="16.5" customHeight="1" x14ac:dyDescent="0.2">
      <c r="B203" s="145"/>
      <c r="C203" s="159" t="s">
        <v>860</v>
      </c>
      <c r="D203" s="159" t="s">
        <v>244</v>
      </c>
      <c r="E203" s="160"/>
      <c r="F203" s="161" t="s">
        <v>1396</v>
      </c>
      <c r="G203" s="162" t="s">
        <v>257</v>
      </c>
      <c r="H203" s="163">
        <v>1</v>
      </c>
      <c r="I203" s="164"/>
      <c r="J203" s="163">
        <f t="shared" si="40"/>
        <v>0</v>
      </c>
      <c r="K203" s="165"/>
      <c r="L203" s="166"/>
      <c r="M203" s="167" t="s">
        <v>1</v>
      </c>
      <c r="N203" s="168" t="s">
        <v>37</v>
      </c>
      <c r="P203" s="155">
        <f t="shared" si="41"/>
        <v>0</v>
      </c>
      <c r="Q203" s="155">
        <v>0</v>
      </c>
      <c r="R203" s="155">
        <f t="shared" si="42"/>
        <v>0</v>
      </c>
      <c r="S203" s="155">
        <v>0</v>
      </c>
      <c r="T203" s="156">
        <f t="shared" si="43"/>
        <v>0</v>
      </c>
      <c r="AR203" s="157" t="s">
        <v>265</v>
      </c>
      <c r="AT203" s="157" t="s">
        <v>244</v>
      </c>
      <c r="AU203" s="157" t="s">
        <v>178</v>
      </c>
      <c r="AY203" s="13" t="s">
        <v>172</v>
      </c>
      <c r="BE203" s="158">
        <f t="shared" si="44"/>
        <v>0</v>
      </c>
      <c r="BF203" s="158">
        <f t="shared" si="45"/>
        <v>0</v>
      </c>
      <c r="BG203" s="158">
        <f t="shared" si="46"/>
        <v>0</v>
      </c>
      <c r="BH203" s="158">
        <f t="shared" si="47"/>
        <v>0</v>
      </c>
      <c r="BI203" s="158">
        <f t="shared" si="48"/>
        <v>0</v>
      </c>
      <c r="BJ203" s="13" t="s">
        <v>178</v>
      </c>
      <c r="BK203" s="158">
        <f t="shared" si="49"/>
        <v>0</v>
      </c>
      <c r="BL203" s="13" t="s">
        <v>123</v>
      </c>
      <c r="BM203" s="157" t="s">
        <v>1397</v>
      </c>
    </row>
    <row r="204" spans="2:65" s="1" customFormat="1" ht="16.5" customHeight="1" x14ac:dyDescent="0.2">
      <c r="B204" s="145"/>
      <c r="C204" s="146" t="s">
        <v>762</v>
      </c>
      <c r="D204" s="146" t="s">
        <v>174</v>
      </c>
      <c r="E204" s="147"/>
      <c r="F204" s="148" t="s">
        <v>1398</v>
      </c>
      <c r="G204" s="149" t="s">
        <v>257</v>
      </c>
      <c r="H204" s="150">
        <v>6</v>
      </c>
      <c r="I204" s="151"/>
      <c r="J204" s="150">
        <f t="shared" si="40"/>
        <v>0</v>
      </c>
      <c r="K204" s="152"/>
      <c r="L204" s="28"/>
      <c r="M204" s="153" t="s">
        <v>1</v>
      </c>
      <c r="N204" s="154" t="s">
        <v>37</v>
      </c>
      <c r="P204" s="155">
        <f t="shared" si="41"/>
        <v>0</v>
      </c>
      <c r="Q204" s="155">
        <v>0</v>
      </c>
      <c r="R204" s="155">
        <f t="shared" si="42"/>
        <v>0</v>
      </c>
      <c r="S204" s="155">
        <v>0</v>
      </c>
      <c r="T204" s="156">
        <f t="shared" si="43"/>
        <v>0</v>
      </c>
      <c r="AR204" s="157" t="s">
        <v>123</v>
      </c>
      <c r="AT204" s="157" t="s">
        <v>174</v>
      </c>
      <c r="AU204" s="157" t="s">
        <v>178</v>
      </c>
      <c r="AY204" s="13" t="s">
        <v>172</v>
      </c>
      <c r="BE204" s="158">
        <f t="shared" si="44"/>
        <v>0</v>
      </c>
      <c r="BF204" s="158">
        <f t="shared" si="45"/>
        <v>0</v>
      </c>
      <c r="BG204" s="158">
        <f t="shared" si="46"/>
        <v>0</v>
      </c>
      <c r="BH204" s="158">
        <f t="shared" si="47"/>
        <v>0</v>
      </c>
      <c r="BI204" s="158">
        <f t="shared" si="48"/>
        <v>0</v>
      </c>
      <c r="BJ204" s="13" t="s">
        <v>178</v>
      </c>
      <c r="BK204" s="158">
        <f t="shared" si="49"/>
        <v>0</v>
      </c>
      <c r="BL204" s="13" t="s">
        <v>123</v>
      </c>
      <c r="BM204" s="157" t="s">
        <v>1399</v>
      </c>
    </row>
    <row r="205" spans="2:65" s="1" customFormat="1" ht="16.5" customHeight="1" x14ac:dyDescent="0.2">
      <c r="B205" s="145"/>
      <c r="C205" s="159" t="s">
        <v>765</v>
      </c>
      <c r="D205" s="159" t="s">
        <v>244</v>
      </c>
      <c r="E205" s="160"/>
      <c r="F205" s="161" t="s">
        <v>1400</v>
      </c>
      <c r="G205" s="162" t="s">
        <v>257</v>
      </c>
      <c r="H205" s="163">
        <v>1</v>
      </c>
      <c r="I205" s="164"/>
      <c r="J205" s="163">
        <f t="shared" si="40"/>
        <v>0</v>
      </c>
      <c r="K205" s="165"/>
      <c r="L205" s="166"/>
      <c r="M205" s="167" t="s">
        <v>1</v>
      </c>
      <c r="N205" s="168" t="s">
        <v>37</v>
      </c>
      <c r="P205" s="155">
        <f t="shared" si="41"/>
        <v>0</v>
      </c>
      <c r="Q205" s="155">
        <v>6.0000000000000001E-3</v>
      </c>
      <c r="R205" s="155">
        <f t="shared" si="42"/>
        <v>6.0000000000000001E-3</v>
      </c>
      <c r="S205" s="155">
        <v>0</v>
      </c>
      <c r="T205" s="156">
        <f t="shared" si="43"/>
        <v>0</v>
      </c>
      <c r="AR205" s="157" t="s">
        <v>265</v>
      </c>
      <c r="AT205" s="157" t="s">
        <v>244</v>
      </c>
      <c r="AU205" s="157" t="s">
        <v>178</v>
      </c>
      <c r="AY205" s="13" t="s">
        <v>172</v>
      </c>
      <c r="BE205" s="158">
        <f t="shared" si="44"/>
        <v>0</v>
      </c>
      <c r="BF205" s="158">
        <f t="shared" si="45"/>
        <v>0</v>
      </c>
      <c r="BG205" s="158">
        <f t="shared" si="46"/>
        <v>0</v>
      </c>
      <c r="BH205" s="158">
        <f t="shared" si="47"/>
        <v>0</v>
      </c>
      <c r="BI205" s="158">
        <f t="shared" si="48"/>
        <v>0</v>
      </c>
      <c r="BJ205" s="13" t="s">
        <v>178</v>
      </c>
      <c r="BK205" s="158">
        <f t="shared" si="49"/>
        <v>0</v>
      </c>
      <c r="BL205" s="13" t="s">
        <v>123</v>
      </c>
      <c r="BM205" s="157" t="s">
        <v>1401</v>
      </c>
    </row>
    <row r="206" spans="2:65" s="1" customFormat="1" ht="16.5" customHeight="1" x14ac:dyDescent="0.2">
      <c r="B206" s="145"/>
      <c r="C206" s="159" t="s">
        <v>744</v>
      </c>
      <c r="D206" s="159" t="s">
        <v>244</v>
      </c>
      <c r="E206" s="160"/>
      <c r="F206" s="161" t="s">
        <v>1402</v>
      </c>
      <c r="G206" s="162" t="s">
        <v>257</v>
      </c>
      <c r="H206" s="163">
        <v>1</v>
      </c>
      <c r="I206" s="164"/>
      <c r="J206" s="163">
        <f t="shared" si="40"/>
        <v>0</v>
      </c>
      <c r="K206" s="165"/>
      <c r="L206" s="166"/>
      <c r="M206" s="167" t="s">
        <v>1</v>
      </c>
      <c r="N206" s="168" t="s">
        <v>37</v>
      </c>
      <c r="P206" s="155">
        <f t="shared" si="41"/>
        <v>0</v>
      </c>
      <c r="Q206" s="155">
        <v>5.0000000000000001E-3</v>
      </c>
      <c r="R206" s="155">
        <f t="shared" si="42"/>
        <v>5.0000000000000001E-3</v>
      </c>
      <c r="S206" s="155">
        <v>0</v>
      </c>
      <c r="T206" s="156">
        <f t="shared" si="43"/>
        <v>0</v>
      </c>
      <c r="AR206" s="157" t="s">
        <v>265</v>
      </c>
      <c r="AT206" s="157" t="s">
        <v>244</v>
      </c>
      <c r="AU206" s="157" t="s">
        <v>178</v>
      </c>
      <c r="AY206" s="13" t="s">
        <v>172</v>
      </c>
      <c r="BE206" s="158">
        <f t="shared" si="44"/>
        <v>0</v>
      </c>
      <c r="BF206" s="158">
        <f t="shared" si="45"/>
        <v>0</v>
      </c>
      <c r="BG206" s="158">
        <f t="shared" si="46"/>
        <v>0</v>
      </c>
      <c r="BH206" s="158">
        <f t="shared" si="47"/>
        <v>0</v>
      </c>
      <c r="BI206" s="158">
        <f t="shared" si="48"/>
        <v>0</v>
      </c>
      <c r="BJ206" s="13" t="s">
        <v>178</v>
      </c>
      <c r="BK206" s="158">
        <f t="shared" si="49"/>
        <v>0</v>
      </c>
      <c r="BL206" s="13" t="s">
        <v>123</v>
      </c>
      <c r="BM206" s="157" t="s">
        <v>1403</v>
      </c>
    </row>
    <row r="207" spans="2:65" s="1" customFormat="1" ht="16.5" customHeight="1" x14ac:dyDescent="0.2">
      <c r="B207" s="145"/>
      <c r="C207" s="159" t="s">
        <v>747</v>
      </c>
      <c r="D207" s="159" t="s">
        <v>244</v>
      </c>
      <c r="E207" s="160"/>
      <c r="F207" s="161" t="s">
        <v>1404</v>
      </c>
      <c r="G207" s="162" t="s">
        <v>257</v>
      </c>
      <c r="H207" s="163">
        <v>3</v>
      </c>
      <c r="I207" s="164"/>
      <c r="J207" s="163">
        <f t="shared" si="40"/>
        <v>0</v>
      </c>
      <c r="K207" s="165"/>
      <c r="L207" s="166"/>
      <c r="M207" s="167" t="s">
        <v>1</v>
      </c>
      <c r="N207" s="168" t="s">
        <v>37</v>
      </c>
      <c r="P207" s="155">
        <f t="shared" si="41"/>
        <v>0</v>
      </c>
      <c r="Q207" s="155">
        <v>7.0000000000000001E-3</v>
      </c>
      <c r="R207" s="155">
        <f t="shared" si="42"/>
        <v>2.1000000000000001E-2</v>
      </c>
      <c r="S207" s="155">
        <v>0</v>
      </c>
      <c r="T207" s="156">
        <f t="shared" si="43"/>
        <v>0</v>
      </c>
      <c r="AR207" s="157" t="s">
        <v>265</v>
      </c>
      <c r="AT207" s="157" t="s">
        <v>244</v>
      </c>
      <c r="AU207" s="157" t="s">
        <v>178</v>
      </c>
      <c r="AY207" s="13" t="s">
        <v>172</v>
      </c>
      <c r="BE207" s="158">
        <f t="shared" si="44"/>
        <v>0</v>
      </c>
      <c r="BF207" s="158">
        <f t="shared" si="45"/>
        <v>0</v>
      </c>
      <c r="BG207" s="158">
        <f t="shared" si="46"/>
        <v>0</v>
      </c>
      <c r="BH207" s="158">
        <f t="shared" si="47"/>
        <v>0</v>
      </c>
      <c r="BI207" s="158">
        <f t="shared" si="48"/>
        <v>0</v>
      </c>
      <c r="BJ207" s="13" t="s">
        <v>178</v>
      </c>
      <c r="BK207" s="158">
        <f t="shared" si="49"/>
        <v>0</v>
      </c>
      <c r="BL207" s="13" t="s">
        <v>123</v>
      </c>
      <c r="BM207" s="157" t="s">
        <v>1405</v>
      </c>
    </row>
    <row r="208" spans="2:65" s="1" customFormat="1" ht="16.5" customHeight="1" x14ac:dyDescent="0.2">
      <c r="B208" s="145"/>
      <c r="C208" s="159" t="s">
        <v>768</v>
      </c>
      <c r="D208" s="159" t="s">
        <v>244</v>
      </c>
      <c r="E208" s="160"/>
      <c r="F208" s="161" t="s">
        <v>1406</v>
      </c>
      <c r="G208" s="162" t="s">
        <v>257</v>
      </c>
      <c r="H208" s="163">
        <v>1</v>
      </c>
      <c r="I208" s="164"/>
      <c r="J208" s="163">
        <f t="shared" si="40"/>
        <v>0</v>
      </c>
      <c r="K208" s="165"/>
      <c r="L208" s="166"/>
      <c r="M208" s="167" t="s">
        <v>1</v>
      </c>
      <c r="N208" s="168" t="s">
        <v>37</v>
      </c>
      <c r="P208" s="155">
        <f t="shared" si="41"/>
        <v>0</v>
      </c>
      <c r="Q208" s="155">
        <v>8.0000000000000002E-3</v>
      </c>
      <c r="R208" s="155">
        <f t="shared" si="42"/>
        <v>8.0000000000000002E-3</v>
      </c>
      <c r="S208" s="155">
        <v>0</v>
      </c>
      <c r="T208" s="156">
        <f t="shared" si="43"/>
        <v>0</v>
      </c>
      <c r="AR208" s="157" t="s">
        <v>265</v>
      </c>
      <c r="AT208" s="157" t="s">
        <v>244</v>
      </c>
      <c r="AU208" s="157" t="s">
        <v>178</v>
      </c>
      <c r="AY208" s="13" t="s">
        <v>172</v>
      </c>
      <c r="BE208" s="158">
        <f t="shared" si="44"/>
        <v>0</v>
      </c>
      <c r="BF208" s="158">
        <f t="shared" si="45"/>
        <v>0</v>
      </c>
      <c r="BG208" s="158">
        <f t="shared" si="46"/>
        <v>0</v>
      </c>
      <c r="BH208" s="158">
        <f t="shared" si="47"/>
        <v>0</v>
      </c>
      <c r="BI208" s="158">
        <f t="shared" si="48"/>
        <v>0</v>
      </c>
      <c r="BJ208" s="13" t="s">
        <v>178</v>
      </c>
      <c r="BK208" s="158">
        <f t="shared" si="49"/>
        <v>0</v>
      </c>
      <c r="BL208" s="13" t="s">
        <v>123</v>
      </c>
      <c r="BM208" s="157" t="s">
        <v>1407</v>
      </c>
    </row>
    <row r="209" spans="2:65" s="11" customFormat="1" ht="22.8" customHeight="1" x14ac:dyDescent="0.25">
      <c r="B209" s="133"/>
      <c r="D209" s="134" t="s">
        <v>70</v>
      </c>
      <c r="E209" s="143"/>
      <c r="F209" s="143" t="s">
        <v>1408</v>
      </c>
      <c r="I209" s="136"/>
      <c r="J209" s="144">
        <f>BK209</f>
        <v>0</v>
      </c>
      <c r="L209" s="133"/>
      <c r="M209" s="138"/>
      <c r="P209" s="139">
        <f>SUM(P210:P219)</f>
        <v>0</v>
      </c>
      <c r="R209" s="139">
        <f>SUM(R210:R219)</f>
        <v>0.16793000000000005</v>
      </c>
      <c r="T209" s="140">
        <f>SUM(T210:T219)</f>
        <v>0</v>
      </c>
      <c r="AR209" s="134" t="s">
        <v>178</v>
      </c>
      <c r="AT209" s="141" t="s">
        <v>70</v>
      </c>
      <c r="AU209" s="141" t="s">
        <v>79</v>
      </c>
      <c r="AY209" s="134" t="s">
        <v>172</v>
      </c>
      <c r="BK209" s="142">
        <f>SUM(BK210:BK219)</f>
        <v>0</v>
      </c>
    </row>
    <row r="210" spans="2:65" s="1" customFormat="1" ht="24" customHeight="1" x14ac:dyDescent="0.2">
      <c r="B210" s="145"/>
      <c r="C210" s="146" t="s">
        <v>771</v>
      </c>
      <c r="D210" s="146" t="s">
        <v>174</v>
      </c>
      <c r="E210" s="147"/>
      <c r="F210" s="148" t="s">
        <v>1409</v>
      </c>
      <c r="G210" s="149" t="s">
        <v>257</v>
      </c>
      <c r="H210" s="150">
        <v>1</v>
      </c>
      <c r="I210" s="151"/>
      <c r="J210" s="150">
        <f t="shared" ref="J210:J219" si="50">ROUND(I210*H210,2)</f>
        <v>0</v>
      </c>
      <c r="K210" s="152"/>
      <c r="L210" s="28"/>
      <c r="M210" s="153" t="s">
        <v>1</v>
      </c>
      <c r="N210" s="154" t="s">
        <v>37</v>
      </c>
      <c r="P210" s="155">
        <f t="shared" ref="P210:P219" si="51">O210*H210</f>
        <v>0</v>
      </c>
      <c r="Q210" s="155">
        <v>1.082E-2</v>
      </c>
      <c r="R210" s="155">
        <f t="shared" ref="R210:R219" si="52">Q210*H210</f>
        <v>1.082E-2</v>
      </c>
      <c r="S210" s="155">
        <v>0</v>
      </c>
      <c r="T210" s="156">
        <f t="shared" ref="T210:T219" si="53">S210*H210</f>
        <v>0</v>
      </c>
      <c r="AR210" s="157" t="s">
        <v>123</v>
      </c>
      <c r="AT210" s="157" t="s">
        <v>174</v>
      </c>
      <c r="AU210" s="157" t="s">
        <v>178</v>
      </c>
      <c r="AY210" s="13" t="s">
        <v>172</v>
      </c>
      <c r="BE210" s="158">
        <f t="shared" ref="BE210:BE219" si="54">IF(N210="základná",J210,0)</f>
        <v>0</v>
      </c>
      <c r="BF210" s="158">
        <f t="shared" ref="BF210:BF219" si="55">IF(N210="znížená",J210,0)</f>
        <v>0</v>
      </c>
      <c r="BG210" s="158">
        <f t="shared" ref="BG210:BG219" si="56">IF(N210="zákl. prenesená",J210,0)</f>
        <v>0</v>
      </c>
      <c r="BH210" s="158">
        <f t="shared" ref="BH210:BH219" si="57">IF(N210="zníž. prenesená",J210,0)</f>
        <v>0</v>
      </c>
      <c r="BI210" s="158">
        <f t="shared" ref="BI210:BI219" si="58">IF(N210="nulová",J210,0)</f>
        <v>0</v>
      </c>
      <c r="BJ210" s="13" t="s">
        <v>178</v>
      </c>
      <c r="BK210" s="158">
        <f t="shared" ref="BK210:BK219" si="59">ROUND(I210*H210,2)</f>
        <v>0</v>
      </c>
      <c r="BL210" s="13" t="s">
        <v>123</v>
      </c>
      <c r="BM210" s="157" t="s">
        <v>1410</v>
      </c>
    </row>
    <row r="211" spans="2:65" s="1" customFormat="1" ht="24" customHeight="1" x14ac:dyDescent="0.2">
      <c r="B211" s="145"/>
      <c r="C211" s="159" t="s">
        <v>750</v>
      </c>
      <c r="D211" s="159" t="s">
        <v>244</v>
      </c>
      <c r="E211" s="160"/>
      <c r="F211" s="161" t="s">
        <v>1411</v>
      </c>
      <c r="G211" s="162" t="s">
        <v>257</v>
      </c>
      <c r="H211" s="163">
        <v>1</v>
      </c>
      <c r="I211" s="164"/>
      <c r="J211" s="163">
        <f t="shared" si="50"/>
        <v>0</v>
      </c>
      <c r="K211" s="165"/>
      <c r="L211" s="166"/>
      <c r="M211" s="167" t="s">
        <v>1</v>
      </c>
      <c r="N211" s="168" t="s">
        <v>37</v>
      </c>
      <c r="P211" s="155">
        <f t="shared" si="51"/>
        <v>0</v>
      </c>
      <c r="Q211" s="155">
        <v>0</v>
      </c>
      <c r="R211" s="155">
        <f t="shared" si="52"/>
        <v>0</v>
      </c>
      <c r="S211" s="155">
        <v>0</v>
      </c>
      <c r="T211" s="156">
        <f t="shared" si="53"/>
        <v>0</v>
      </c>
      <c r="AR211" s="157" t="s">
        <v>265</v>
      </c>
      <c r="AT211" s="157" t="s">
        <v>244</v>
      </c>
      <c r="AU211" s="157" t="s">
        <v>178</v>
      </c>
      <c r="AY211" s="13" t="s">
        <v>172</v>
      </c>
      <c r="BE211" s="158">
        <f t="shared" si="54"/>
        <v>0</v>
      </c>
      <c r="BF211" s="158">
        <f t="shared" si="55"/>
        <v>0</v>
      </c>
      <c r="BG211" s="158">
        <f t="shared" si="56"/>
        <v>0</v>
      </c>
      <c r="BH211" s="158">
        <f t="shared" si="57"/>
        <v>0</v>
      </c>
      <c r="BI211" s="158">
        <f t="shared" si="58"/>
        <v>0</v>
      </c>
      <c r="BJ211" s="13" t="s">
        <v>178</v>
      </c>
      <c r="BK211" s="158">
        <f t="shared" si="59"/>
        <v>0</v>
      </c>
      <c r="BL211" s="13" t="s">
        <v>123</v>
      </c>
      <c r="BM211" s="157" t="s">
        <v>1412</v>
      </c>
    </row>
    <row r="212" spans="2:65" s="1" customFormat="1" ht="24" customHeight="1" x14ac:dyDescent="0.2">
      <c r="B212" s="145"/>
      <c r="C212" s="146" t="s">
        <v>753</v>
      </c>
      <c r="D212" s="146" t="s">
        <v>174</v>
      </c>
      <c r="E212" s="147"/>
      <c r="F212" s="148" t="s">
        <v>1413</v>
      </c>
      <c r="G212" s="149" t="s">
        <v>257</v>
      </c>
      <c r="H212" s="150">
        <v>5</v>
      </c>
      <c r="I212" s="151"/>
      <c r="J212" s="150">
        <f t="shared" si="50"/>
        <v>0</v>
      </c>
      <c r="K212" s="152"/>
      <c r="L212" s="28"/>
      <c r="M212" s="153" t="s">
        <v>1</v>
      </c>
      <c r="N212" s="154" t="s">
        <v>37</v>
      </c>
      <c r="P212" s="155">
        <f t="shared" si="51"/>
        <v>0</v>
      </c>
      <c r="Q212" s="155">
        <v>2.4400000000000002E-2</v>
      </c>
      <c r="R212" s="155">
        <f t="shared" si="52"/>
        <v>0.12200000000000001</v>
      </c>
      <c r="S212" s="155">
        <v>0</v>
      </c>
      <c r="T212" s="156">
        <f t="shared" si="53"/>
        <v>0</v>
      </c>
      <c r="AR212" s="157" t="s">
        <v>123</v>
      </c>
      <c r="AT212" s="157" t="s">
        <v>174</v>
      </c>
      <c r="AU212" s="157" t="s">
        <v>178</v>
      </c>
      <c r="AY212" s="13" t="s">
        <v>172</v>
      </c>
      <c r="BE212" s="158">
        <f t="shared" si="54"/>
        <v>0</v>
      </c>
      <c r="BF212" s="158">
        <f t="shared" si="55"/>
        <v>0</v>
      </c>
      <c r="BG212" s="158">
        <f t="shared" si="56"/>
        <v>0</v>
      </c>
      <c r="BH212" s="158">
        <f t="shared" si="57"/>
        <v>0</v>
      </c>
      <c r="BI212" s="158">
        <f t="shared" si="58"/>
        <v>0</v>
      </c>
      <c r="BJ212" s="13" t="s">
        <v>178</v>
      </c>
      <c r="BK212" s="158">
        <f t="shared" si="59"/>
        <v>0</v>
      </c>
      <c r="BL212" s="13" t="s">
        <v>123</v>
      </c>
      <c r="BM212" s="157" t="s">
        <v>1414</v>
      </c>
    </row>
    <row r="213" spans="2:65" s="1" customFormat="1" ht="16.5" customHeight="1" x14ac:dyDescent="0.2">
      <c r="B213" s="145"/>
      <c r="C213" s="159" t="s">
        <v>731</v>
      </c>
      <c r="D213" s="159" t="s">
        <v>244</v>
      </c>
      <c r="E213" s="160"/>
      <c r="F213" s="161" t="s">
        <v>1415</v>
      </c>
      <c r="G213" s="162" t="s">
        <v>257</v>
      </c>
      <c r="H213" s="163">
        <v>2</v>
      </c>
      <c r="I213" s="164"/>
      <c r="J213" s="163">
        <f t="shared" si="50"/>
        <v>0</v>
      </c>
      <c r="K213" s="165"/>
      <c r="L213" s="166"/>
      <c r="M213" s="167" t="s">
        <v>1</v>
      </c>
      <c r="N213" s="168" t="s">
        <v>37</v>
      </c>
      <c r="P213" s="155">
        <f t="shared" si="51"/>
        <v>0</v>
      </c>
      <c r="Q213" s="155">
        <v>0</v>
      </c>
      <c r="R213" s="155">
        <f t="shared" si="52"/>
        <v>0</v>
      </c>
      <c r="S213" s="155">
        <v>0</v>
      </c>
      <c r="T213" s="156">
        <f t="shared" si="53"/>
        <v>0</v>
      </c>
      <c r="AR213" s="157" t="s">
        <v>265</v>
      </c>
      <c r="AT213" s="157" t="s">
        <v>244</v>
      </c>
      <c r="AU213" s="157" t="s">
        <v>178</v>
      </c>
      <c r="AY213" s="13" t="s">
        <v>172</v>
      </c>
      <c r="BE213" s="158">
        <f t="shared" si="54"/>
        <v>0</v>
      </c>
      <c r="BF213" s="158">
        <f t="shared" si="55"/>
        <v>0</v>
      </c>
      <c r="BG213" s="158">
        <f t="shared" si="56"/>
        <v>0</v>
      </c>
      <c r="BH213" s="158">
        <f t="shared" si="57"/>
        <v>0</v>
      </c>
      <c r="BI213" s="158">
        <f t="shared" si="58"/>
        <v>0</v>
      </c>
      <c r="BJ213" s="13" t="s">
        <v>178</v>
      </c>
      <c r="BK213" s="158">
        <f t="shared" si="59"/>
        <v>0</v>
      </c>
      <c r="BL213" s="13" t="s">
        <v>123</v>
      </c>
      <c r="BM213" s="157" t="s">
        <v>1416</v>
      </c>
    </row>
    <row r="214" spans="2:65" s="1" customFormat="1" ht="16.5" customHeight="1" x14ac:dyDescent="0.2">
      <c r="B214" s="145"/>
      <c r="C214" s="159" t="s">
        <v>734</v>
      </c>
      <c r="D214" s="159" t="s">
        <v>244</v>
      </c>
      <c r="E214" s="160"/>
      <c r="F214" s="161" t="s">
        <v>1417</v>
      </c>
      <c r="G214" s="162" t="s">
        <v>257</v>
      </c>
      <c r="H214" s="163">
        <v>1</v>
      </c>
      <c r="I214" s="164"/>
      <c r="J214" s="163">
        <f t="shared" si="50"/>
        <v>0</v>
      </c>
      <c r="K214" s="165"/>
      <c r="L214" s="166"/>
      <c r="M214" s="167" t="s">
        <v>1</v>
      </c>
      <c r="N214" s="168" t="s">
        <v>37</v>
      </c>
      <c r="P214" s="155">
        <f t="shared" si="51"/>
        <v>0</v>
      </c>
      <c r="Q214" s="155">
        <v>0</v>
      </c>
      <c r="R214" s="155">
        <f t="shared" si="52"/>
        <v>0</v>
      </c>
      <c r="S214" s="155">
        <v>0</v>
      </c>
      <c r="T214" s="156">
        <f t="shared" si="53"/>
        <v>0</v>
      </c>
      <c r="AR214" s="157" t="s">
        <v>265</v>
      </c>
      <c r="AT214" s="157" t="s">
        <v>244</v>
      </c>
      <c r="AU214" s="157" t="s">
        <v>178</v>
      </c>
      <c r="AY214" s="13" t="s">
        <v>172</v>
      </c>
      <c r="BE214" s="158">
        <f t="shared" si="54"/>
        <v>0</v>
      </c>
      <c r="BF214" s="158">
        <f t="shared" si="55"/>
        <v>0</v>
      </c>
      <c r="BG214" s="158">
        <f t="shared" si="56"/>
        <v>0</v>
      </c>
      <c r="BH214" s="158">
        <f t="shared" si="57"/>
        <v>0</v>
      </c>
      <c r="BI214" s="158">
        <f t="shared" si="58"/>
        <v>0</v>
      </c>
      <c r="BJ214" s="13" t="s">
        <v>178</v>
      </c>
      <c r="BK214" s="158">
        <f t="shared" si="59"/>
        <v>0</v>
      </c>
      <c r="BL214" s="13" t="s">
        <v>123</v>
      </c>
      <c r="BM214" s="157" t="s">
        <v>1418</v>
      </c>
    </row>
    <row r="215" spans="2:65" s="1" customFormat="1" ht="24" customHeight="1" x14ac:dyDescent="0.2">
      <c r="B215" s="145"/>
      <c r="C215" s="146" t="s">
        <v>737</v>
      </c>
      <c r="D215" s="146" t="s">
        <v>174</v>
      </c>
      <c r="E215" s="147"/>
      <c r="F215" s="148" t="s">
        <v>1419</v>
      </c>
      <c r="G215" s="149" t="s">
        <v>257</v>
      </c>
      <c r="H215" s="150">
        <v>1</v>
      </c>
      <c r="I215" s="151"/>
      <c r="J215" s="150">
        <f t="shared" si="50"/>
        <v>0</v>
      </c>
      <c r="K215" s="152"/>
      <c r="L215" s="28"/>
      <c r="M215" s="153" t="s">
        <v>1</v>
      </c>
      <c r="N215" s="154" t="s">
        <v>37</v>
      </c>
      <c r="P215" s="155">
        <f t="shared" si="51"/>
        <v>0</v>
      </c>
      <c r="Q215" s="155">
        <v>5.2199999999999998E-3</v>
      </c>
      <c r="R215" s="155">
        <f t="shared" si="52"/>
        <v>5.2199999999999998E-3</v>
      </c>
      <c r="S215" s="155">
        <v>0</v>
      </c>
      <c r="T215" s="156">
        <f t="shared" si="53"/>
        <v>0</v>
      </c>
      <c r="AR215" s="157" t="s">
        <v>123</v>
      </c>
      <c r="AT215" s="157" t="s">
        <v>174</v>
      </c>
      <c r="AU215" s="157" t="s">
        <v>178</v>
      </c>
      <c r="AY215" s="13" t="s">
        <v>172</v>
      </c>
      <c r="BE215" s="158">
        <f t="shared" si="54"/>
        <v>0</v>
      </c>
      <c r="BF215" s="158">
        <f t="shared" si="55"/>
        <v>0</v>
      </c>
      <c r="BG215" s="158">
        <f t="shared" si="56"/>
        <v>0</v>
      </c>
      <c r="BH215" s="158">
        <f t="shared" si="57"/>
        <v>0</v>
      </c>
      <c r="BI215" s="158">
        <f t="shared" si="58"/>
        <v>0</v>
      </c>
      <c r="BJ215" s="13" t="s">
        <v>178</v>
      </c>
      <c r="BK215" s="158">
        <f t="shared" si="59"/>
        <v>0</v>
      </c>
      <c r="BL215" s="13" t="s">
        <v>123</v>
      </c>
      <c r="BM215" s="157" t="s">
        <v>1420</v>
      </c>
    </row>
    <row r="216" spans="2:65" s="1" customFormat="1" ht="24" customHeight="1" x14ac:dyDescent="0.2">
      <c r="B216" s="145"/>
      <c r="C216" s="146" t="s">
        <v>740</v>
      </c>
      <c r="D216" s="146" t="s">
        <v>174</v>
      </c>
      <c r="E216" s="147"/>
      <c r="F216" s="148" t="s">
        <v>1421</v>
      </c>
      <c r="G216" s="149" t="s">
        <v>257</v>
      </c>
      <c r="H216" s="150">
        <v>1</v>
      </c>
      <c r="I216" s="151"/>
      <c r="J216" s="150">
        <f t="shared" si="50"/>
        <v>0</v>
      </c>
      <c r="K216" s="152"/>
      <c r="L216" s="28"/>
      <c r="M216" s="153" t="s">
        <v>1</v>
      </c>
      <c r="N216" s="154" t="s">
        <v>37</v>
      </c>
      <c r="P216" s="155">
        <f t="shared" si="51"/>
        <v>0</v>
      </c>
      <c r="Q216" s="155">
        <v>1.142E-2</v>
      </c>
      <c r="R216" s="155">
        <f t="shared" si="52"/>
        <v>1.142E-2</v>
      </c>
      <c r="S216" s="155">
        <v>0</v>
      </c>
      <c r="T216" s="156">
        <f t="shared" si="53"/>
        <v>0</v>
      </c>
      <c r="AR216" s="157" t="s">
        <v>123</v>
      </c>
      <c r="AT216" s="157" t="s">
        <v>174</v>
      </c>
      <c r="AU216" s="157" t="s">
        <v>178</v>
      </c>
      <c r="AY216" s="13" t="s">
        <v>172</v>
      </c>
      <c r="BE216" s="158">
        <f t="shared" si="54"/>
        <v>0</v>
      </c>
      <c r="BF216" s="158">
        <f t="shared" si="55"/>
        <v>0</v>
      </c>
      <c r="BG216" s="158">
        <f t="shared" si="56"/>
        <v>0</v>
      </c>
      <c r="BH216" s="158">
        <f t="shared" si="57"/>
        <v>0</v>
      </c>
      <c r="BI216" s="158">
        <f t="shared" si="58"/>
        <v>0</v>
      </c>
      <c r="BJ216" s="13" t="s">
        <v>178</v>
      </c>
      <c r="BK216" s="158">
        <f t="shared" si="59"/>
        <v>0</v>
      </c>
      <c r="BL216" s="13" t="s">
        <v>123</v>
      </c>
      <c r="BM216" s="157" t="s">
        <v>1422</v>
      </c>
    </row>
    <row r="217" spans="2:65" s="1" customFormat="1" ht="24" customHeight="1" x14ac:dyDescent="0.2">
      <c r="B217" s="145"/>
      <c r="C217" s="146" t="s">
        <v>756</v>
      </c>
      <c r="D217" s="146" t="s">
        <v>174</v>
      </c>
      <c r="E217" s="147"/>
      <c r="F217" s="148" t="s">
        <v>1423</v>
      </c>
      <c r="G217" s="149" t="s">
        <v>257</v>
      </c>
      <c r="H217" s="150">
        <v>1</v>
      </c>
      <c r="I217" s="151"/>
      <c r="J217" s="150">
        <f t="shared" si="50"/>
        <v>0</v>
      </c>
      <c r="K217" s="152"/>
      <c r="L217" s="28"/>
      <c r="M217" s="153" t="s">
        <v>1</v>
      </c>
      <c r="N217" s="154" t="s">
        <v>37</v>
      </c>
      <c r="P217" s="155">
        <f t="shared" si="51"/>
        <v>0</v>
      </c>
      <c r="Q217" s="155">
        <v>1.235E-2</v>
      </c>
      <c r="R217" s="155">
        <f t="shared" si="52"/>
        <v>1.235E-2</v>
      </c>
      <c r="S217" s="155">
        <v>0</v>
      </c>
      <c r="T217" s="156">
        <f t="shared" si="53"/>
        <v>0</v>
      </c>
      <c r="AR217" s="157" t="s">
        <v>123</v>
      </c>
      <c r="AT217" s="157" t="s">
        <v>174</v>
      </c>
      <c r="AU217" s="157" t="s">
        <v>178</v>
      </c>
      <c r="AY217" s="13" t="s">
        <v>172</v>
      </c>
      <c r="BE217" s="158">
        <f t="shared" si="54"/>
        <v>0</v>
      </c>
      <c r="BF217" s="158">
        <f t="shared" si="55"/>
        <v>0</v>
      </c>
      <c r="BG217" s="158">
        <f t="shared" si="56"/>
        <v>0</v>
      </c>
      <c r="BH217" s="158">
        <f t="shared" si="57"/>
        <v>0</v>
      </c>
      <c r="BI217" s="158">
        <f t="shared" si="58"/>
        <v>0</v>
      </c>
      <c r="BJ217" s="13" t="s">
        <v>178</v>
      </c>
      <c r="BK217" s="158">
        <f t="shared" si="59"/>
        <v>0</v>
      </c>
      <c r="BL217" s="13" t="s">
        <v>123</v>
      </c>
      <c r="BM217" s="157" t="s">
        <v>1424</v>
      </c>
    </row>
    <row r="218" spans="2:65" s="1" customFormat="1" ht="24" customHeight="1" x14ac:dyDescent="0.2">
      <c r="B218" s="145"/>
      <c r="C218" s="146" t="s">
        <v>1425</v>
      </c>
      <c r="D218" s="146" t="s">
        <v>174</v>
      </c>
      <c r="E218" s="147"/>
      <c r="F218" s="148" t="s">
        <v>1426</v>
      </c>
      <c r="G218" s="149" t="s">
        <v>257</v>
      </c>
      <c r="H218" s="150">
        <v>2</v>
      </c>
      <c r="I218" s="151"/>
      <c r="J218" s="150">
        <f t="shared" si="50"/>
        <v>0</v>
      </c>
      <c r="K218" s="152"/>
      <c r="L218" s="28"/>
      <c r="M218" s="153" t="s">
        <v>1</v>
      </c>
      <c r="N218" s="154" t="s">
        <v>37</v>
      </c>
      <c r="P218" s="155">
        <f t="shared" si="51"/>
        <v>0</v>
      </c>
      <c r="Q218" s="155">
        <v>6.0000000000000002E-5</v>
      </c>
      <c r="R218" s="155">
        <f t="shared" si="52"/>
        <v>1.2E-4</v>
      </c>
      <c r="S218" s="155">
        <v>0</v>
      </c>
      <c r="T218" s="156">
        <f t="shared" si="53"/>
        <v>0</v>
      </c>
      <c r="AR218" s="157" t="s">
        <v>123</v>
      </c>
      <c r="AT218" s="157" t="s">
        <v>174</v>
      </c>
      <c r="AU218" s="157" t="s">
        <v>178</v>
      </c>
      <c r="AY218" s="13" t="s">
        <v>172</v>
      </c>
      <c r="BE218" s="158">
        <f t="shared" si="54"/>
        <v>0</v>
      </c>
      <c r="BF218" s="158">
        <f t="shared" si="55"/>
        <v>0</v>
      </c>
      <c r="BG218" s="158">
        <f t="shared" si="56"/>
        <v>0</v>
      </c>
      <c r="BH218" s="158">
        <f t="shared" si="57"/>
        <v>0</v>
      </c>
      <c r="BI218" s="158">
        <f t="shared" si="58"/>
        <v>0</v>
      </c>
      <c r="BJ218" s="13" t="s">
        <v>178</v>
      </c>
      <c r="BK218" s="158">
        <f t="shared" si="59"/>
        <v>0</v>
      </c>
      <c r="BL218" s="13" t="s">
        <v>123</v>
      </c>
      <c r="BM218" s="157" t="s">
        <v>1427</v>
      </c>
    </row>
    <row r="219" spans="2:65" s="1" customFormat="1" ht="16.5" customHeight="1" x14ac:dyDescent="0.2">
      <c r="B219" s="145"/>
      <c r="C219" s="159" t="s">
        <v>759</v>
      </c>
      <c r="D219" s="159" t="s">
        <v>244</v>
      </c>
      <c r="E219" s="160"/>
      <c r="F219" s="161" t="s">
        <v>1428</v>
      </c>
      <c r="G219" s="162" t="s">
        <v>257</v>
      </c>
      <c r="H219" s="163">
        <v>2</v>
      </c>
      <c r="I219" s="164"/>
      <c r="J219" s="163">
        <f t="shared" si="50"/>
        <v>0</v>
      </c>
      <c r="K219" s="165"/>
      <c r="L219" s="166"/>
      <c r="M219" s="174" t="s">
        <v>1</v>
      </c>
      <c r="N219" s="175" t="s">
        <v>37</v>
      </c>
      <c r="O219" s="171"/>
      <c r="P219" s="172">
        <f t="shared" si="51"/>
        <v>0</v>
      </c>
      <c r="Q219" s="172">
        <v>3.0000000000000001E-3</v>
      </c>
      <c r="R219" s="172">
        <f t="shared" si="52"/>
        <v>6.0000000000000001E-3</v>
      </c>
      <c r="S219" s="172">
        <v>0</v>
      </c>
      <c r="T219" s="173">
        <f t="shared" si="53"/>
        <v>0</v>
      </c>
      <c r="AR219" s="157" t="s">
        <v>265</v>
      </c>
      <c r="AT219" s="157" t="s">
        <v>244</v>
      </c>
      <c r="AU219" s="157" t="s">
        <v>178</v>
      </c>
      <c r="AY219" s="13" t="s">
        <v>172</v>
      </c>
      <c r="BE219" s="158">
        <f t="shared" si="54"/>
        <v>0</v>
      </c>
      <c r="BF219" s="158">
        <f t="shared" si="55"/>
        <v>0</v>
      </c>
      <c r="BG219" s="158">
        <f t="shared" si="56"/>
        <v>0</v>
      </c>
      <c r="BH219" s="158">
        <f t="shared" si="57"/>
        <v>0</v>
      </c>
      <c r="BI219" s="158">
        <f t="shared" si="58"/>
        <v>0</v>
      </c>
      <c r="BJ219" s="13" t="s">
        <v>178</v>
      </c>
      <c r="BK219" s="158">
        <f t="shared" si="59"/>
        <v>0</v>
      </c>
      <c r="BL219" s="13" t="s">
        <v>123</v>
      </c>
      <c r="BM219" s="157" t="s">
        <v>1429</v>
      </c>
    </row>
    <row r="220" spans="2:65" s="1" customFormat="1" ht="6.9" customHeight="1" x14ac:dyDescent="0.2">
      <c r="B220" s="40"/>
      <c r="C220" s="41"/>
      <c r="D220" s="41"/>
      <c r="E220" s="41"/>
      <c r="F220" s="41"/>
      <c r="G220" s="41"/>
      <c r="H220" s="41"/>
      <c r="I220" s="107"/>
      <c r="J220" s="41"/>
      <c r="K220" s="41"/>
      <c r="L220" s="28"/>
    </row>
  </sheetData>
  <autoFilter ref="C122:K219" xr:uid="{00000000-0009-0000-0000-00000B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48"/>
  <sheetViews>
    <sheetView showGridLines="0" workbookViewId="0">
      <selection activeCell="X12" sqref="X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113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1430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2155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ROUND((SUM(BE121:BE147)),  2)</f>
        <v>0</v>
      </c>
      <c r="I33" s="95">
        <v>0.2</v>
      </c>
      <c r="J33" s="94">
        <f>ROUND(((SUM(BE121:BE147))*I33),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ROUND((SUM(BF121:BF147)),  2)</f>
        <v>0</v>
      </c>
      <c r="I34" s="95">
        <v>0.2</v>
      </c>
      <c r="J34" s="94">
        <f>ROUND(((SUM(BF121:BF147))*I34),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ROUND((SUM(BG121:BG147)),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ROUND((SUM(BH121:BH147)),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ROUND((SUM(BI121:BI147)),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12 - Plynoinštalácia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>Katastrálne územie Klčov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1124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9" customFormat="1" ht="19.95" customHeight="1" x14ac:dyDescent="0.2">
      <c r="B98" s="118"/>
      <c r="D98" s="119" t="s">
        <v>1125</v>
      </c>
      <c r="E98" s="120"/>
      <c r="F98" s="120"/>
      <c r="G98" s="120"/>
      <c r="H98" s="120"/>
      <c r="I98" s="121"/>
      <c r="J98" s="122">
        <f>J123</f>
        <v>0</v>
      </c>
      <c r="L98" s="118"/>
    </row>
    <row r="99" spans="2:12" s="9" customFormat="1" ht="19.95" customHeight="1" x14ac:dyDescent="0.2">
      <c r="B99" s="118"/>
      <c r="D99" s="119" t="s">
        <v>1431</v>
      </c>
      <c r="E99" s="120"/>
      <c r="F99" s="120"/>
      <c r="G99" s="120"/>
      <c r="H99" s="120"/>
      <c r="I99" s="121"/>
      <c r="J99" s="122">
        <f>J130</f>
        <v>0</v>
      </c>
      <c r="L99" s="118"/>
    </row>
    <row r="100" spans="2:12" s="8" customFormat="1" ht="24.9" customHeight="1" x14ac:dyDescent="0.2">
      <c r="B100" s="113"/>
      <c r="D100" s="114" t="s">
        <v>1126</v>
      </c>
      <c r="E100" s="115"/>
      <c r="F100" s="115"/>
      <c r="G100" s="115"/>
      <c r="H100" s="115"/>
      <c r="I100" s="116"/>
      <c r="J100" s="117">
        <f>J132</f>
        <v>0</v>
      </c>
      <c r="L100" s="113"/>
    </row>
    <row r="101" spans="2:12" s="9" customFormat="1" ht="19.95" customHeight="1" x14ac:dyDescent="0.2">
      <c r="B101" s="118"/>
      <c r="D101" s="119" t="s">
        <v>1127</v>
      </c>
      <c r="E101" s="120"/>
      <c r="F101" s="120"/>
      <c r="G101" s="120"/>
      <c r="H101" s="120"/>
      <c r="I101" s="121"/>
      <c r="J101" s="122">
        <f>J133</f>
        <v>0</v>
      </c>
      <c r="L101" s="118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16.5" customHeight="1" x14ac:dyDescent="0.2">
      <c r="B113" s="28"/>
      <c r="E113" s="190" t="str">
        <f>E9</f>
        <v>12 - Plynoinštalácia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>Katastrálne územie Klčov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P122+P132</f>
        <v>0</v>
      </c>
      <c r="Q121" s="49"/>
      <c r="R121" s="130">
        <f>R122+R132</f>
        <v>0.26459193059628539</v>
      </c>
      <c r="S121" s="49"/>
      <c r="T121" s="131">
        <f>T122+T132</f>
        <v>0</v>
      </c>
      <c r="AT121" s="13" t="s">
        <v>70</v>
      </c>
      <c r="AU121" s="13" t="s">
        <v>133</v>
      </c>
      <c r="BK121" s="132">
        <f>BK122+BK132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1139</v>
      </c>
      <c r="I122" s="136"/>
      <c r="J122" s="137">
        <f>BK122</f>
        <v>0</v>
      </c>
      <c r="L122" s="133"/>
      <c r="M122" s="138"/>
      <c r="P122" s="139">
        <f>P123+P130</f>
        <v>0</v>
      </c>
      <c r="R122" s="139">
        <f>R123+R130</f>
        <v>4.7754999999999999E-2</v>
      </c>
      <c r="T122" s="140">
        <f>T123+T130</f>
        <v>0</v>
      </c>
      <c r="AR122" s="134" t="s">
        <v>178</v>
      </c>
      <c r="AT122" s="141" t="s">
        <v>70</v>
      </c>
      <c r="AU122" s="141" t="s">
        <v>71</v>
      </c>
      <c r="AY122" s="134" t="s">
        <v>172</v>
      </c>
      <c r="BK122" s="142">
        <f>BK123+BK130</f>
        <v>0</v>
      </c>
    </row>
    <row r="123" spans="2:65" s="11" customFormat="1" ht="22.8" customHeight="1" x14ac:dyDescent="0.25">
      <c r="B123" s="133"/>
      <c r="D123" s="134" t="s">
        <v>70</v>
      </c>
      <c r="E123" s="143"/>
      <c r="F123" s="143" t="s">
        <v>1140</v>
      </c>
      <c r="I123" s="136"/>
      <c r="J123" s="144">
        <f>BK123</f>
        <v>0</v>
      </c>
      <c r="L123" s="133"/>
      <c r="M123" s="138"/>
      <c r="P123" s="139">
        <f>SUM(P124:P129)</f>
        <v>0</v>
      </c>
      <c r="R123" s="139">
        <f>SUM(R124:R129)</f>
        <v>4.4554999999999997E-2</v>
      </c>
      <c r="T123" s="140">
        <f>SUM(T124:T129)</f>
        <v>0</v>
      </c>
      <c r="AR123" s="134" t="s">
        <v>178</v>
      </c>
      <c r="AT123" s="141" t="s">
        <v>70</v>
      </c>
      <c r="AU123" s="141" t="s">
        <v>79</v>
      </c>
      <c r="AY123" s="134" t="s">
        <v>172</v>
      </c>
      <c r="BK123" s="142">
        <f>SUM(BK124:BK129)</f>
        <v>0</v>
      </c>
    </row>
    <row r="124" spans="2:65" s="1" customFormat="1" ht="24" customHeight="1" x14ac:dyDescent="0.2">
      <c r="B124" s="145"/>
      <c r="C124" s="146" t="s">
        <v>195</v>
      </c>
      <c r="D124" s="146" t="s">
        <v>174</v>
      </c>
      <c r="E124" s="147"/>
      <c r="F124" s="148" t="s">
        <v>1432</v>
      </c>
      <c r="G124" s="149" t="s">
        <v>395</v>
      </c>
      <c r="H124" s="150">
        <v>10</v>
      </c>
      <c r="I124" s="151"/>
      <c r="J124" s="150">
        <f t="shared" ref="J124:J129" si="0">ROUND(I124*H124,2)</f>
        <v>0</v>
      </c>
      <c r="K124" s="152"/>
      <c r="L124" s="28"/>
      <c r="M124" s="153" t="s">
        <v>1</v>
      </c>
      <c r="N124" s="154" t="s">
        <v>37</v>
      </c>
      <c r="P124" s="155">
        <f t="shared" ref="P124:P129" si="1">O124*H124</f>
        <v>0</v>
      </c>
      <c r="Q124" s="155">
        <v>2.7299999999999998E-3</v>
      </c>
      <c r="R124" s="155">
        <f t="shared" ref="R124:R129" si="2">Q124*H124</f>
        <v>2.7299999999999998E-2</v>
      </c>
      <c r="S124" s="155">
        <v>0</v>
      </c>
      <c r="T124" s="156">
        <f t="shared" ref="T124:T129" si="3">S124*H124</f>
        <v>0</v>
      </c>
      <c r="AR124" s="157" t="s">
        <v>123</v>
      </c>
      <c r="AT124" s="157" t="s">
        <v>174</v>
      </c>
      <c r="AU124" s="157" t="s">
        <v>178</v>
      </c>
      <c r="AY124" s="13" t="s">
        <v>172</v>
      </c>
      <c r="BE124" s="158">
        <f t="shared" ref="BE124:BE129" si="4">IF(N124="základná",J124,0)</f>
        <v>0</v>
      </c>
      <c r="BF124" s="158">
        <f t="shared" ref="BF124:BF129" si="5">IF(N124="znížená",J124,0)</f>
        <v>0</v>
      </c>
      <c r="BG124" s="158">
        <f t="shared" ref="BG124:BG129" si="6">IF(N124="zákl. prenesená",J124,0)</f>
        <v>0</v>
      </c>
      <c r="BH124" s="158">
        <f t="shared" ref="BH124:BH129" si="7">IF(N124="zníž. prenesená",J124,0)</f>
        <v>0</v>
      </c>
      <c r="BI124" s="158">
        <f t="shared" ref="BI124:BI129" si="8">IF(N124="nulová",J124,0)</f>
        <v>0</v>
      </c>
      <c r="BJ124" s="13" t="s">
        <v>178</v>
      </c>
      <c r="BK124" s="158">
        <f t="shared" ref="BK124:BK129" si="9">ROUND(I124*H124,2)</f>
        <v>0</v>
      </c>
      <c r="BL124" s="13" t="s">
        <v>123</v>
      </c>
      <c r="BM124" s="157" t="s">
        <v>1433</v>
      </c>
    </row>
    <row r="125" spans="2:65" s="1" customFormat="1" ht="24" customHeight="1" x14ac:dyDescent="0.2">
      <c r="B125" s="145"/>
      <c r="C125" s="146" t="s">
        <v>201</v>
      </c>
      <c r="D125" s="146" t="s">
        <v>174</v>
      </c>
      <c r="E125" s="147"/>
      <c r="F125" s="148" t="s">
        <v>1434</v>
      </c>
      <c r="G125" s="149" t="s">
        <v>395</v>
      </c>
      <c r="H125" s="150">
        <v>2</v>
      </c>
      <c r="I125" s="151"/>
      <c r="J125" s="150">
        <f t="shared" si="0"/>
        <v>0</v>
      </c>
      <c r="K125" s="152"/>
      <c r="L125" s="28"/>
      <c r="M125" s="153" t="s">
        <v>1</v>
      </c>
      <c r="N125" s="154" t="s">
        <v>37</v>
      </c>
      <c r="P125" s="155">
        <f t="shared" si="1"/>
        <v>0</v>
      </c>
      <c r="Q125" s="155">
        <v>7.2300000000000003E-3</v>
      </c>
      <c r="R125" s="155">
        <f t="shared" si="2"/>
        <v>1.4460000000000001E-2</v>
      </c>
      <c r="S125" s="155">
        <v>0</v>
      </c>
      <c r="T125" s="156">
        <f t="shared" si="3"/>
        <v>0</v>
      </c>
      <c r="AR125" s="157" t="s">
        <v>123</v>
      </c>
      <c r="AT125" s="157" t="s">
        <v>174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123</v>
      </c>
      <c r="BM125" s="157" t="s">
        <v>1435</v>
      </c>
    </row>
    <row r="126" spans="2:65" s="1" customFormat="1" ht="24" customHeight="1" x14ac:dyDescent="0.2">
      <c r="B126" s="145"/>
      <c r="C126" s="146" t="s">
        <v>233</v>
      </c>
      <c r="D126" s="146" t="s">
        <v>174</v>
      </c>
      <c r="E126" s="147"/>
      <c r="F126" s="148" t="s">
        <v>1436</v>
      </c>
      <c r="G126" s="149" t="s">
        <v>395</v>
      </c>
      <c r="H126" s="150">
        <v>0.5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3.0100000000000001E-3</v>
      </c>
      <c r="R126" s="155">
        <f t="shared" si="2"/>
        <v>1.505E-3</v>
      </c>
      <c r="S126" s="155">
        <v>0</v>
      </c>
      <c r="T126" s="156">
        <f t="shared" si="3"/>
        <v>0</v>
      </c>
      <c r="AR126" s="157" t="s">
        <v>123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123</v>
      </c>
      <c r="BM126" s="157" t="s">
        <v>1437</v>
      </c>
    </row>
    <row r="127" spans="2:65" s="1" customFormat="1" ht="24" customHeight="1" x14ac:dyDescent="0.2">
      <c r="B127" s="145"/>
      <c r="C127" s="146" t="s">
        <v>114</v>
      </c>
      <c r="D127" s="146" t="s">
        <v>174</v>
      </c>
      <c r="E127" s="147"/>
      <c r="F127" s="148" t="s">
        <v>1438</v>
      </c>
      <c r="G127" s="149" t="s">
        <v>257</v>
      </c>
      <c r="H127" s="150">
        <v>3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3.0000000000000001E-5</v>
      </c>
      <c r="R127" s="155">
        <f t="shared" si="2"/>
        <v>9.0000000000000006E-5</v>
      </c>
      <c r="S127" s="155">
        <v>0</v>
      </c>
      <c r="T127" s="156">
        <f t="shared" si="3"/>
        <v>0</v>
      </c>
      <c r="AR127" s="157" t="s">
        <v>123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123</v>
      </c>
      <c r="BM127" s="157" t="s">
        <v>1439</v>
      </c>
    </row>
    <row r="128" spans="2:65" s="1" customFormat="1" ht="24" customHeight="1" x14ac:dyDescent="0.2">
      <c r="B128" s="145"/>
      <c r="C128" s="159" t="s">
        <v>117</v>
      </c>
      <c r="D128" s="159" t="s">
        <v>244</v>
      </c>
      <c r="E128" s="160"/>
      <c r="F128" s="161" t="s">
        <v>1440</v>
      </c>
      <c r="G128" s="162" t="s">
        <v>257</v>
      </c>
      <c r="H128" s="163">
        <v>3</v>
      </c>
      <c r="I128" s="164"/>
      <c r="J128" s="163">
        <f t="shared" si="0"/>
        <v>0</v>
      </c>
      <c r="K128" s="165"/>
      <c r="L128" s="166"/>
      <c r="M128" s="167" t="s">
        <v>1</v>
      </c>
      <c r="N128" s="168" t="s">
        <v>37</v>
      </c>
      <c r="P128" s="155">
        <f t="shared" si="1"/>
        <v>0</v>
      </c>
      <c r="Q128" s="155">
        <v>4.0000000000000002E-4</v>
      </c>
      <c r="R128" s="155">
        <f t="shared" si="2"/>
        <v>1.2000000000000001E-3</v>
      </c>
      <c r="S128" s="155">
        <v>0</v>
      </c>
      <c r="T128" s="156">
        <f t="shared" si="3"/>
        <v>0</v>
      </c>
      <c r="AR128" s="157" t="s">
        <v>265</v>
      </c>
      <c r="AT128" s="157" t="s">
        <v>244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123</v>
      </c>
      <c r="BM128" s="157" t="s">
        <v>1441</v>
      </c>
    </row>
    <row r="129" spans="2:65" s="1" customFormat="1" ht="24" customHeight="1" x14ac:dyDescent="0.2">
      <c r="B129" s="145"/>
      <c r="C129" s="146" t="s">
        <v>120</v>
      </c>
      <c r="D129" s="146" t="s">
        <v>174</v>
      </c>
      <c r="E129" s="147"/>
      <c r="F129" s="148" t="s">
        <v>1442</v>
      </c>
      <c r="G129" s="149" t="s">
        <v>238</v>
      </c>
      <c r="H129" s="150">
        <v>2.7</v>
      </c>
      <c r="I129" s="151"/>
      <c r="J129" s="150">
        <f t="shared" si="0"/>
        <v>0</v>
      </c>
      <c r="K129" s="152"/>
      <c r="L129" s="28"/>
      <c r="M129" s="153" t="s">
        <v>1</v>
      </c>
      <c r="N129" s="154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123</v>
      </c>
      <c r="AT129" s="157" t="s">
        <v>174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123</v>
      </c>
      <c r="BM129" s="157" t="s">
        <v>1443</v>
      </c>
    </row>
    <row r="130" spans="2:65" s="11" customFormat="1" ht="22.8" customHeight="1" x14ac:dyDescent="0.25">
      <c r="B130" s="133"/>
      <c r="D130" s="134" t="s">
        <v>70</v>
      </c>
      <c r="E130" s="143"/>
      <c r="F130" s="143" t="s">
        <v>1444</v>
      </c>
      <c r="I130" s="136"/>
      <c r="J130" s="144">
        <f>BK130</f>
        <v>0</v>
      </c>
      <c r="L130" s="133"/>
      <c r="M130" s="138"/>
      <c r="P130" s="139">
        <f>P131</f>
        <v>0</v>
      </c>
      <c r="R130" s="139">
        <f>R131</f>
        <v>3.2000000000000002E-3</v>
      </c>
      <c r="T130" s="140">
        <f>T131</f>
        <v>0</v>
      </c>
      <c r="AR130" s="134" t="s">
        <v>178</v>
      </c>
      <c r="AT130" s="141" t="s">
        <v>70</v>
      </c>
      <c r="AU130" s="141" t="s">
        <v>79</v>
      </c>
      <c r="AY130" s="134" t="s">
        <v>172</v>
      </c>
      <c r="BK130" s="142">
        <f>BK131</f>
        <v>0</v>
      </c>
    </row>
    <row r="131" spans="2:65" s="1" customFormat="1" ht="36" customHeight="1" x14ac:dyDescent="0.2">
      <c r="B131" s="145"/>
      <c r="C131" s="146" t="s">
        <v>123</v>
      </c>
      <c r="D131" s="146" t="s">
        <v>174</v>
      </c>
      <c r="E131" s="147"/>
      <c r="F131" s="148" t="s">
        <v>1445</v>
      </c>
      <c r="G131" s="149" t="s">
        <v>257</v>
      </c>
      <c r="H131" s="150">
        <v>10</v>
      </c>
      <c r="I131" s="151"/>
      <c r="J131" s="150">
        <f>ROUND(I131*H131,2)</f>
        <v>0</v>
      </c>
      <c r="K131" s="152"/>
      <c r="L131" s="28"/>
      <c r="M131" s="153" t="s">
        <v>1</v>
      </c>
      <c r="N131" s="154" t="s">
        <v>37</v>
      </c>
      <c r="P131" s="155">
        <f>O131*H131</f>
        <v>0</v>
      </c>
      <c r="Q131" s="155">
        <v>3.2000000000000003E-4</v>
      </c>
      <c r="R131" s="155">
        <f>Q131*H131</f>
        <v>3.2000000000000002E-3</v>
      </c>
      <c r="S131" s="155">
        <v>0</v>
      </c>
      <c r="T131" s="156">
        <f>S131*H131</f>
        <v>0</v>
      </c>
      <c r="AR131" s="157" t="s">
        <v>123</v>
      </c>
      <c r="AT131" s="157" t="s">
        <v>174</v>
      </c>
      <c r="AU131" s="157" t="s">
        <v>178</v>
      </c>
      <c r="AY131" s="13" t="s">
        <v>172</v>
      </c>
      <c r="BE131" s="158">
        <f>IF(N131="základná",J131,0)</f>
        <v>0</v>
      </c>
      <c r="BF131" s="158">
        <f>IF(N131="znížená",J131,0)</f>
        <v>0</v>
      </c>
      <c r="BG131" s="158">
        <f>IF(N131="zákl. prenesená",J131,0)</f>
        <v>0</v>
      </c>
      <c r="BH131" s="158">
        <f>IF(N131="zníž. prenesená",J131,0)</f>
        <v>0</v>
      </c>
      <c r="BI131" s="158">
        <f>IF(N131="nulová",J131,0)</f>
        <v>0</v>
      </c>
      <c r="BJ131" s="13" t="s">
        <v>178</v>
      </c>
      <c r="BK131" s="158">
        <f>ROUND(I131*H131,2)</f>
        <v>0</v>
      </c>
      <c r="BL131" s="13" t="s">
        <v>123</v>
      </c>
      <c r="BM131" s="157" t="s">
        <v>1446</v>
      </c>
    </row>
    <row r="132" spans="2:65" s="11" customFormat="1" ht="25.95" customHeight="1" x14ac:dyDescent="0.25">
      <c r="B132" s="133"/>
      <c r="D132" s="134" t="s">
        <v>70</v>
      </c>
      <c r="E132" s="135"/>
      <c r="F132" s="135" t="s">
        <v>1147</v>
      </c>
      <c r="I132" s="136"/>
      <c r="J132" s="137">
        <f>BK132</f>
        <v>0</v>
      </c>
      <c r="L132" s="133"/>
      <c r="M132" s="138"/>
      <c r="P132" s="139">
        <f>P133</f>
        <v>0</v>
      </c>
      <c r="R132" s="139">
        <f>R133</f>
        <v>0.21683693059628539</v>
      </c>
      <c r="T132" s="140">
        <f>T133</f>
        <v>0</v>
      </c>
      <c r="AR132" s="134" t="s">
        <v>247</v>
      </c>
      <c r="AT132" s="141" t="s">
        <v>70</v>
      </c>
      <c r="AU132" s="141" t="s">
        <v>71</v>
      </c>
      <c r="AY132" s="134" t="s">
        <v>172</v>
      </c>
      <c r="BK132" s="142">
        <f>BK133</f>
        <v>0</v>
      </c>
    </row>
    <row r="133" spans="2:65" s="11" customFormat="1" ht="22.8" customHeight="1" x14ac:dyDescent="0.25">
      <c r="B133" s="133"/>
      <c r="D133" s="134" t="s">
        <v>70</v>
      </c>
      <c r="E133" s="143"/>
      <c r="F133" s="143" t="s">
        <v>1148</v>
      </c>
      <c r="I133" s="136"/>
      <c r="J133" s="144">
        <f>BK133</f>
        <v>0</v>
      </c>
      <c r="L133" s="133"/>
      <c r="M133" s="138"/>
      <c r="P133" s="139">
        <f>SUM(P134:P147)</f>
        <v>0</v>
      </c>
      <c r="R133" s="139">
        <f>SUM(R134:R147)</f>
        <v>0.21683693059628539</v>
      </c>
      <c r="T133" s="140">
        <f>SUM(T134:T147)</f>
        <v>0</v>
      </c>
      <c r="AR133" s="134" t="s">
        <v>247</v>
      </c>
      <c r="AT133" s="141" t="s">
        <v>70</v>
      </c>
      <c r="AU133" s="141" t="s">
        <v>79</v>
      </c>
      <c r="AY133" s="134" t="s">
        <v>172</v>
      </c>
      <c r="BK133" s="142">
        <f>SUM(BK134:BK147)</f>
        <v>0</v>
      </c>
    </row>
    <row r="134" spans="2:65" s="1" customFormat="1" ht="24" customHeight="1" x14ac:dyDescent="0.2">
      <c r="B134" s="145"/>
      <c r="C134" s="146" t="s">
        <v>883</v>
      </c>
      <c r="D134" s="146" t="s">
        <v>174</v>
      </c>
      <c r="E134" s="147"/>
      <c r="F134" s="148" t="s">
        <v>1447</v>
      </c>
      <c r="G134" s="149" t="s">
        <v>395</v>
      </c>
      <c r="H134" s="150">
        <v>126</v>
      </c>
      <c r="I134" s="151"/>
      <c r="J134" s="150">
        <f t="shared" ref="J134:J147" si="10">ROUND(I134*H134,2)</f>
        <v>0</v>
      </c>
      <c r="K134" s="152"/>
      <c r="L134" s="28"/>
      <c r="M134" s="153" t="s">
        <v>1</v>
      </c>
      <c r="N134" s="154" t="s">
        <v>37</v>
      </c>
      <c r="P134" s="155">
        <f t="shared" ref="P134:P147" si="11">O134*H134</f>
        <v>0</v>
      </c>
      <c r="Q134" s="155">
        <v>0</v>
      </c>
      <c r="R134" s="155">
        <f t="shared" ref="R134:R147" si="12">Q134*H134</f>
        <v>0</v>
      </c>
      <c r="S134" s="155">
        <v>0</v>
      </c>
      <c r="T134" s="156">
        <f t="shared" ref="T134:T147" si="13">S134*H134</f>
        <v>0</v>
      </c>
      <c r="AR134" s="157" t="s">
        <v>329</v>
      </c>
      <c r="AT134" s="157" t="s">
        <v>174</v>
      </c>
      <c r="AU134" s="157" t="s">
        <v>178</v>
      </c>
      <c r="AY134" s="13" t="s">
        <v>172</v>
      </c>
      <c r="BE134" s="158">
        <f t="shared" ref="BE134:BE147" si="14">IF(N134="základná",J134,0)</f>
        <v>0</v>
      </c>
      <c r="BF134" s="158">
        <f t="shared" ref="BF134:BF147" si="15">IF(N134="znížená",J134,0)</f>
        <v>0</v>
      </c>
      <c r="BG134" s="158">
        <f t="shared" ref="BG134:BG147" si="16">IF(N134="zákl. prenesená",J134,0)</f>
        <v>0</v>
      </c>
      <c r="BH134" s="158">
        <f t="shared" ref="BH134:BH147" si="17">IF(N134="zníž. prenesená",J134,0)</f>
        <v>0</v>
      </c>
      <c r="BI134" s="158">
        <f t="shared" ref="BI134:BI147" si="18">IF(N134="nulová",J134,0)</f>
        <v>0</v>
      </c>
      <c r="BJ134" s="13" t="s">
        <v>178</v>
      </c>
      <c r="BK134" s="158">
        <f t="shared" ref="BK134:BK147" si="19">ROUND(I134*H134,2)</f>
        <v>0</v>
      </c>
      <c r="BL134" s="13" t="s">
        <v>329</v>
      </c>
      <c r="BM134" s="157" t="s">
        <v>1448</v>
      </c>
    </row>
    <row r="135" spans="2:65" s="1" customFormat="1" ht="24" customHeight="1" x14ac:dyDescent="0.2">
      <c r="B135" s="145"/>
      <c r="C135" s="159" t="s">
        <v>205</v>
      </c>
      <c r="D135" s="159" t="s">
        <v>244</v>
      </c>
      <c r="E135" s="160"/>
      <c r="F135" s="161" t="s">
        <v>1449</v>
      </c>
      <c r="G135" s="162" t="s">
        <v>395</v>
      </c>
      <c r="H135" s="163">
        <v>126</v>
      </c>
      <c r="I135" s="164"/>
      <c r="J135" s="163">
        <f t="shared" si="10"/>
        <v>0</v>
      </c>
      <c r="K135" s="165"/>
      <c r="L135" s="166"/>
      <c r="M135" s="167" t="s">
        <v>1</v>
      </c>
      <c r="N135" s="168" t="s">
        <v>37</v>
      </c>
      <c r="P135" s="155">
        <f t="shared" si="11"/>
        <v>0</v>
      </c>
      <c r="Q135" s="155">
        <v>1.3799999999999999E-3</v>
      </c>
      <c r="R135" s="155">
        <f t="shared" si="12"/>
        <v>0.17387999999999998</v>
      </c>
      <c r="S135" s="155">
        <v>0</v>
      </c>
      <c r="T135" s="156">
        <f t="shared" si="13"/>
        <v>0</v>
      </c>
      <c r="AR135" s="157" t="s">
        <v>574</v>
      </c>
      <c r="AT135" s="157" t="s">
        <v>244</v>
      </c>
      <c r="AU135" s="157" t="s">
        <v>178</v>
      </c>
      <c r="AY135" s="13" t="s">
        <v>172</v>
      </c>
      <c r="BE135" s="158">
        <f t="shared" si="14"/>
        <v>0</v>
      </c>
      <c r="BF135" s="158">
        <f t="shared" si="15"/>
        <v>0</v>
      </c>
      <c r="BG135" s="158">
        <f t="shared" si="16"/>
        <v>0</v>
      </c>
      <c r="BH135" s="158">
        <f t="shared" si="17"/>
        <v>0</v>
      </c>
      <c r="BI135" s="158">
        <f t="shared" si="18"/>
        <v>0</v>
      </c>
      <c r="BJ135" s="13" t="s">
        <v>178</v>
      </c>
      <c r="BK135" s="158">
        <f t="shared" si="19"/>
        <v>0</v>
      </c>
      <c r="BL135" s="13" t="s">
        <v>574</v>
      </c>
      <c r="BM135" s="157" t="s">
        <v>1450</v>
      </c>
    </row>
    <row r="136" spans="2:65" s="1" customFormat="1" ht="24" customHeight="1" x14ac:dyDescent="0.2">
      <c r="B136" s="145"/>
      <c r="C136" s="146" t="s">
        <v>212</v>
      </c>
      <c r="D136" s="146" t="s">
        <v>174</v>
      </c>
      <c r="E136" s="147"/>
      <c r="F136" s="148" t="s">
        <v>1451</v>
      </c>
      <c r="G136" s="149" t="s">
        <v>257</v>
      </c>
      <c r="H136" s="150">
        <v>5</v>
      </c>
      <c r="I136" s="151"/>
      <c r="J136" s="150">
        <f t="shared" si="10"/>
        <v>0</v>
      </c>
      <c r="K136" s="152"/>
      <c r="L136" s="28"/>
      <c r="M136" s="153" t="s">
        <v>1</v>
      </c>
      <c r="N136" s="154" t="s">
        <v>37</v>
      </c>
      <c r="P136" s="155">
        <f t="shared" si="11"/>
        <v>0</v>
      </c>
      <c r="Q136" s="155">
        <v>0</v>
      </c>
      <c r="R136" s="155">
        <f t="shared" si="12"/>
        <v>0</v>
      </c>
      <c r="S136" s="155">
        <v>0</v>
      </c>
      <c r="T136" s="156">
        <f t="shared" si="13"/>
        <v>0</v>
      </c>
      <c r="AR136" s="157" t="s">
        <v>329</v>
      </c>
      <c r="AT136" s="157" t="s">
        <v>174</v>
      </c>
      <c r="AU136" s="157" t="s">
        <v>178</v>
      </c>
      <c r="AY136" s="13" t="s">
        <v>172</v>
      </c>
      <c r="BE136" s="158">
        <f t="shared" si="14"/>
        <v>0</v>
      </c>
      <c r="BF136" s="158">
        <f t="shared" si="15"/>
        <v>0</v>
      </c>
      <c r="BG136" s="158">
        <f t="shared" si="16"/>
        <v>0</v>
      </c>
      <c r="BH136" s="158">
        <f t="shared" si="17"/>
        <v>0</v>
      </c>
      <c r="BI136" s="158">
        <f t="shared" si="18"/>
        <v>0</v>
      </c>
      <c r="BJ136" s="13" t="s">
        <v>178</v>
      </c>
      <c r="BK136" s="158">
        <f t="shared" si="19"/>
        <v>0</v>
      </c>
      <c r="BL136" s="13" t="s">
        <v>329</v>
      </c>
      <c r="BM136" s="157" t="s">
        <v>1452</v>
      </c>
    </row>
    <row r="137" spans="2:65" s="1" customFormat="1" ht="24" customHeight="1" x14ac:dyDescent="0.2">
      <c r="B137" s="145"/>
      <c r="C137" s="159" t="s">
        <v>7</v>
      </c>
      <c r="D137" s="159" t="s">
        <v>244</v>
      </c>
      <c r="E137" s="160"/>
      <c r="F137" s="161" t="s">
        <v>1453</v>
      </c>
      <c r="G137" s="162" t="s">
        <v>257</v>
      </c>
      <c r="H137" s="163">
        <v>5</v>
      </c>
      <c r="I137" s="164"/>
      <c r="J137" s="163">
        <f t="shared" si="10"/>
        <v>0</v>
      </c>
      <c r="K137" s="165"/>
      <c r="L137" s="166"/>
      <c r="M137" s="167" t="s">
        <v>1</v>
      </c>
      <c r="N137" s="168" t="s">
        <v>37</v>
      </c>
      <c r="P137" s="155">
        <f t="shared" si="11"/>
        <v>0</v>
      </c>
      <c r="Q137" s="155">
        <v>3.1E-4</v>
      </c>
      <c r="R137" s="155">
        <f t="shared" si="12"/>
        <v>1.5499999999999999E-3</v>
      </c>
      <c r="S137" s="155">
        <v>0</v>
      </c>
      <c r="T137" s="156">
        <f t="shared" si="13"/>
        <v>0</v>
      </c>
      <c r="AR137" s="157" t="s">
        <v>574</v>
      </c>
      <c r="AT137" s="157" t="s">
        <v>244</v>
      </c>
      <c r="AU137" s="157" t="s">
        <v>178</v>
      </c>
      <c r="AY137" s="13" t="s">
        <v>172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3" t="s">
        <v>178</v>
      </c>
      <c r="BK137" s="158">
        <f t="shared" si="19"/>
        <v>0</v>
      </c>
      <c r="BL137" s="13" t="s">
        <v>574</v>
      </c>
      <c r="BM137" s="157" t="s">
        <v>1454</v>
      </c>
    </row>
    <row r="138" spans="2:65" s="1" customFormat="1" ht="24" customHeight="1" x14ac:dyDescent="0.2">
      <c r="B138" s="145"/>
      <c r="C138" s="146" t="s">
        <v>220</v>
      </c>
      <c r="D138" s="146" t="s">
        <v>174</v>
      </c>
      <c r="E138" s="147"/>
      <c r="F138" s="148" t="s">
        <v>1455</v>
      </c>
      <c r="G138" s="149" t="s">
        <v>257</v>
      </c>
      <c r="H138" s="150">
        <v>2</v>
      </c>
      <c r="I138" s="151"/>
      <c r="J138" s="150">
        <f t="shared" si="10"/>
        <v>0</v>
      </c>
      <c r="K138" s="152"/>
      <c r="L138" s="28"/>
      <c r="M138" s="153" t="s">
        <v>1</v>
      </c>
      <c r="N138" s="154" t="s">
        <v>37</v>
      </c>
      <c r="P138" s="155">
        <f t="shared" si="11"/>
        <v>0</v>
      </c>
      <c r="Q138" s="155">
        <v>1E-4</v>
      </c>
      <c r="R138" s="155">
        <f t="shared" si="12"/>
        <v>2.0000000000000001E-4</v>
      </c>
      <c r="S138" s="155">
        <v>0</v>
      </c>
      <c r="T138" s="156">
        <f t="shared" si="13"/>
        <v>0</v>
      </c>
      <c r="AR138" s="157" t="s">
        <v>329</v>
      </c>
      <c r="AT138" s="157" t="s">
        <v>174</v>
      </c>
      <c r="AU138" s="157" t="s">
        <v>178</v>
      </c>
      <c r="AY138" s="13" t="s">
        <v>172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178</v>
      </c>
      <c r="BK138" s="158">
        <f t="shared" si="19"/>
        <v>0</v>
      </c>
      <c r="BL138" s="13" t="s">
        <v>329</v>
      </c>
      <c r="BM138" s="157" t="s">
        <v>1456</v>
      </c>
    </row>
    <row r="139" spans="2:65" s="1" customFormat="1" ht="24" customHeight="1" x14ac:dyDescent="0.2">
      <c r="B139" s="145"/>
      <c r="C139" s="159" t="s">
        <v>474</v>
      </c>
      <c r="D139" s="159" t="s">
        <v>244</v>
      </c>
      <c r="E139" s="160"/>
      <c r="F139" s="161" t="s">
        <v>1457</v>
      </c>
      <c r="G139" s="162" t="s">
        <v>257</v>
      </c>
      <c r="H139" s="163">
        <v>2</v>
      </c>
      <c r="I139" s="164"/>
      <c r="J139" s="163">
        <f t="shared" si="10"/>
        <v>0</v>
      </c>
      <c r="K139" s="165"/>
      <c r="L139" s="166"/>
      <c r="M139" s="167" t="s">
        <v>1</v>
      </c>
      <c r="N139" s="168" t="s">
        <v>37</v>
      </c>
      <c r="P139" s="155">
        <f t="shared" si="11"/>
        <v>0</v>
      </c>
      <c r="Q139" s="155">
        <v>2.7200000000000002E-3</v>
      </c>
      <c r="R139" s="155">
        <f t="shared" si="12"/>
        <v>5.4400000000000004E-3</v>
      </c>
      <c r="S139" s="155">
        <v>0</v>
      </c>
      <c r="T139" s="156">
        <f t="shared" si="13"/>
        <v>0</v>
      </c>
      <c r="AR139" s="157" t="s">
        <v>574</v>
      </c>
      <c r="AT139" s="157" t="s">
        <v>244</v>
      </c>
      <c r="AU139" s="157" t="s">
        <v>178</v>
      </c>
      <c r="AY139" s="13" t="s">
        <v>172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178</v>
      </c>
      <c r="BK139" s="158">
        <f t="shared" si="19"/>
        <v>0</v>
      </c>
      <c r="BL139" s="13" t="s">
        <v>574</v>
      </c>
      <c r="BM139" s="157" t="s">
        <v>1458</v>
      </c>
    </row>
    <row r="140" spans="2:65" s="1" customFormat="1" ht="24" customHeight="1" x14ac:dyDescent="0.2">
      <c r="B140" s="145"/>
      <c r="C140" s="146" t="s">
        <v>477</v>
      </c>
      <c r="D140" s="146" t="s">
        <v>174</v>
      </c>
      <c r="E140" s="147"/>
      <c r="F140" s="148" t="s">
        <v>1459</v>
      </c>
      <c r="G140" s="149" t="s">
        <v>395</v>
      </c>
      <c r="H140" s="150">
        <v>138</v>
      </c>
      <c r="I140" s="151"/>
      <c r="J140" s="150">
        <f t="shared" si="10"/>
        <v>0</v>
      </c>
      <c r="K140" s="152"/>
      <c r="L140" s="28"/>
      <c r="M140" s="153" t="s">
        <v>1</v>
      </c>
      <c r="N140" s="154" t="s">
        <v>37</v>
      </c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329</v>
      </c>
      <c r="AT140" s="157" t="s">
        <v>174</v>
      </c>
      <c r="AU140" s="157" t="s">
        <v>178</v>
      </c>
      <c r="AY140" s="13" t="s">
        <v>172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178</v>
      </c>
      <c r="BK140" s="158">
        <f t="shared" si="19"/>
        <v>0</v>
      </c>
      <c r="BL140" s="13" t="s">
        <v>329</v>
      </c>
      <c r="BM140" s="157" t="s">
        <v>1460</v>
      </c>
    </row>
    <row r="141" spans="2:65" s="1" customFormat="1" ht="16.5" customHeight="1" x14ac:dyDescent="0.2">
      <c r="B141" s="145"/>
      <c r="C141" s="146" t="s">
        <v>226</v>
      </c>
      <c r="D141" s="146" t="s">
        <v>174</v>
      </c>
      <c r="E141" s="147"/>
      <c r="F141" s="148" t="s">
        <v>1461</v>
      </c>
      <c r="G141" s="149" t="s">
        <v>257</v>
      </c>
      <c r="H141" s="150">
        <v>1</v>
      </c>
      <c r="I141" s="151"/>
      <c r="J141" s="150">
        <f t="shared" si="10"/>
        <v>0</v>
      </c>
      <c r="K141" s="152"/>
      <c r="L141" s="28"/>
      <c r="M141" s="153" t="s">
        <v>1</v>
      </c>
      <c r="N141" s="154" t="s">
        <v>37</v>
      </c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329</v>
      </c>
      <c r="AT141" s="157" t="s">
        <v>174</v>
      </c>
      <c r="AU141" s="157" t="s">
        <v>178</v>
      </c>
      <c r="AY141" s="13" t="s">
        <v>172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178</v>
      </c>
      <c r="BK141" s="158">
        <f t="shared" si="19"/>
        <v>0</v>
      </c>
      <c r="BL141" s="13" t="s">
        <v>329</v>
      </c>
      <c r="BM141" s="157" t="s">
        <v>1462</v>
      </c>
    </row>
    <row r="142" spans="2:65" s="1" customFormat="1" ht="16.5" customHeight="1" x14ac:dyDescent="0.2">
      <c r="B142" s="145"/>
      <c r="C142" s="159" t="s">
        <v>252</v>
      </c>
      <c r="D142" s="159" t="s">
        <v>244</v>
      </c>
      <c r="E142" s="160"/>
      <c r="F142" s="161" t="s">
        <v>1463</v>
      </c>
      <c r="G142" s="162" t="s">
        <v>257</v>
      </c>
      <c r="H142" s="163">
        <v>1</v>
      </c>
      <c r="I142" s="164"/>
      <c r="J142" s="163">
        <f t="shared" si="10"/>
        <v>0</v>
      </c>
      <c r="K142" s="165"/>
      <c r="L142" s="166"/>
      <c r="M142" s="167" t="s">
        <v>1</v>
      </c>
      <c r="N142" s="168" t="s">
        <v>37</v>
      </c>
      <c r="P142" s="155">
        <f t="shared" si="11"/>
        <v>0</v>
      </c>
      <c r="Q142" s="155">
        <v>3.3E-4</v>
      </c>
      <c r="R142" s="155">
        <f t="shared" si="12"/>
        <v>3.3E-4</v>
      </c>
      <c r="S142" s="155">
        <v>0</v>
      </c>
      <c r="T142" s="156">
        <f t="shared" si="13"/>
        <v>0</v>
      </c>
      <c r="AR142" s="157" t="s">
        <v>574</v>
      </c>
      <c r="AT142" s="157" t="s">
        <v>244</v>
      </c>
      <c r="AU142" s="157" t="s">
        <v>178</v>
      </c>
      <c r="AY142" s="13" t="s">
        <v>172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178</v>
      </c>
      <c r="BK142" s="158">
        <f t="shared" si="19"/>
        <v>0</v>
      </c>
      <c r="BL142" s="13" t="s">
        <v>574</v>
      </c>
      <c r="BM142" s="157" t="s">
        <v>1464</v>
      </c>
    </row>
    <row r="143" spans="2:65" s="1" customFormat="1" ht="24" customHeight="1" x14ac:dyDescent="0.2">
      <c r="B143" s="145"/>
      <c r="C143" s="146" t="s">
        <v>249</v>
      </c>
      <c r="D143" s="146" t="s">
        <v>174</v>
      </c>
      <c r="E143" s="147"/>
      <c r="F143" s="148" t="s">
        <v>1215</v>
      </c>
      <c r="G143" s="149" t="s">
        <v>395</v>
      </c>
      <c r="H143" s="150">
        <v>126</v>
      </c>
      <c r="I143" s="151"/>
      <c r="J143" s="150">
        <f t="shared" si="10"/>
        <v>0</v>
      </c>
      <c r="K143" s="152"/>
      <c r="L143" s="28"/>
      <c r="M143" s="153" t="s">
        <v>1</v>
      </c>
      <c r="N143" s="154" t="s">
        <v>37</v>
      </c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329</v>
      </c>
      <c r="AT143" s="157" t="s">
        <v>174</v>
      </c>
      <c r="AU143" s="157" t="s">
        <v>178</v>
      </c>
      <c r="AY143" s="13" t="s">
        <v>172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178</v>
      </c>
      <c r="BK143" s="158">
        <f t="shared" si="19"/>
        <v>0</v>
      </c>
      <c r="BL143" s="13" t="s">
        <v>329</v>
      </c>
      <c r="BM143" s="157" t="s">
        <v>1465</v>
      </c>
    </row>
    <row r="144" spans="2:65" s="1" customFormat="1" ht="16.5" customHeight="1" x14ac:dyDescent="0.2">
      <c r="B144" s="145"/>
      <c r="C144" s="159" t="s">
        <v>304</v>
      </c>
      <c r="D144" s="159" t="s">
        <v>244</v>
      </c>
      <c r="E144" s="160"/>
      <c r="F144" s="161" t="s">
        <v>1466</v>
      </c>
      <c r="G144" s="162" t="s">
        <v>395</v>
      </c>
      <c r="H144" s="163">
        <v>126</v>
      </c>
      <c r="I144" s="164"/>
      <c r="J144" s="163">
        <f t="shared" si="10"/>
        <v>0</v>
      </c>
      <c r="K144" s="165"/>
      <c r="L144" s="166"/>
      <c r="M144" s="167" t="s">
        <v>1</v>
      </c>
      <c r="N144" s="168" t="s">
        <v>37</v>
      </c>
      <c r="P144" s="155">
        <f t="shared" si="11"/>
        <v>0</v>
      </c>
      <c r="Q144" s="155">
        <v>2.0711849679591599E-4</v>
      </c>
      <c r="R144" s="155">
        <f t="shared" si="12"/>
        <v>2.6096930596285414E-2</v>
      </c>
      <c r="S144" s="155">
        <v>0</v>
      </c>
      <c r="T144" s="156">
        <f t="shared" si="13"/>
        <v>0</v>
      </c>
      <c r="AR144" s="157" t="s">
        <v>574</v>
      </c>
      <c r="AT144" s="157" t="s">
        <v>244</v>
      </c>
      <c r="AU144" s="157" t="s">
        <v>178</v>
      </c>
      <c r="AY144" s="13" t="s">
        <v>172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178</v>
      </c>
      <c r="BK144" s="158">
        <f t="shared" si="19"/>
        <v>0</v>
      </c>
      <c r="BL144" s="13" t="s">
        <v>574</v>
      </c>
      <c r="BM144" s="157" t="s">
        <v>1467</v>
      </c>
    </row>
    <row r="145" spans="2:65" s="1" customFormat="1" ht="16.5" customHeight="1" x14ac:dyDescent="0.2">
      <c r="B145" s="145"/>
      <c r="C145" s="146" t="s">
        <v>307</v>
      </c>
      <c r="D145" s="146" t="s">
        <v>174</v>
      </c>
      <c r="E145" s="147"/>
      <c r="F145" s="148" t="s">
        <v>1200</v>
      </c>
      <c r="G145" s="149" t="s">
        <v>257</v>
      </c>
      <c r="H145" s="150">
        <v>1</v>
      </c>
      <c r="I145" s="151"/>
      <c r="J145" s="150">
        <f t="shared" si="10"/>
        <v>0</v>
      </c>
      <c r="K145" s="152"/>
      <c r="L145" s="28"/>
      <c r="M145" s="153" t="s">
        <v>1</v>
      </c>
      <c r="N145" s="154" t="s">
        <v>37</v>
      </c>
      <c r="P145" s="155">
        <f t="shared" si="11"/>
        <v>0</v>
      </c>
      <c r="Q145" s="155">
        <v>3.0000000000000001E-5</v>
      </c>
      <c r="R145" s="155">
        <f t="shared" si="12"/>
        <v>3.0000000000000001E-5</v>
      </c>
      <c r="S145" s="155">
        <v>0</v>
      </c>
      <c r="T145" s="156">
        <f t="shared" si="13"/>
        <v>0</v>
      </c>
      <c r="AR145" s="157" t="s">
        <v>123</v>
      </c>
      <c r="AT145" s="157" t="s">
        <v>174</v>
      </c>
      <c r="AU145" s="157" t="s">
        <v>178</v>
      </c>
      <c r="AY145" s="13" t="s">
        <v>172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178</v>
      </c>
      <c r="BK145" s="158">
        <f t="shared" si="19"/>
        <v>0</v>
      </c>
      <c r="BL145" s="13" t="s">
        <v>123</v>
      </c>
      <c r="BM145" s="157" t="s">
        <v>1468</v>
      </c>
    </row>
    <row r="146" spans="2:65" s="1" customFormat="1" ht="16.5" customHeight="1" x14ac:dyDescent="0.2">
      <c r="B146" s="145"/>
      <c r="C146" s="146" t="s">
        <v>265</v>
      </c>
      <c r="D146" s="146" t="s">
        <v>174</v>
      </c>
      <c r="E146" s="147"/>
      <c r="F146" s="148" t="s">
        <v>1469</v>
      </c>
      <c r="G146" s="149" t="s">
        <v>257</v>
      </c>
      <c r="H146" s="150">
        <v>1</v>
      </c>
      <c r="I146" s="151"/>
      <c r="J146" s="150">
        <f t="shared" si="10"/>
        <v>0</v>
      </c>
      <c r="K146" s="152"/>
      <c r="L146" s="28"/>
      <c r="M146" s="153" t="s">
        <v>1</v>
      </c>
      <c r="N146" s="154" t="s">
        <v>37</v>
      </c>
      <c r="P146" s="155">
        <f t="shared" si="11"/>
        <v>0</v>
      </c>
      <c r="Q146" s="155">
        <v>3.0000000000000001E-5</v>
      </c>
      <c r="R146" s="155">
        <f t="shared" si="12"/>
        <v>3.0000000000000001E-5</v>
      </c>
      <c r="S146" s="155">
        <v>0</v>
      </c>
      <c r="T146" s="156">
        <f t="shared" si="13"/>
        <v>0</v>
      </c>
      <c r="AR146" s="157" t="s">
        <v>123</v>
      </c>
      <c r="AT146" s="157" t="s">
        <v>174</v>
      </c>
      <c r="AU146" s="157" t="s">
        <v>178</v>
      </c>
      <c r="AY146" s="13" t="s">
        <v>172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178</v>
      </c>
      <c r="BK146" s="158">
        <f t="shared" si="19"/>
        <v>0</v>
      </c>
      <c r="BL146" s="13" t="s">
        <v>123</v>
      </c>
      <c r="BM146" s="157" t="s">
        <v>1470</v>
      </c>
    </row>
    <row r="147" spans="2:65" s="1" customFormat="1" ht="16.5" customHeight="1" x14ac:dyDescent="0.2">
      <c r="B147" s="145"/>
      <c r="C147" s="146" t="s">
        <v>268</v>
      </c>
      <c r="D147" s="146" t="s">
        <v>174</v>
      </c>
      <c r="E147" s="147"/>
      <c r="F147" s="148" t="s">
        <v>1471</v>
      </c>
      <c r="G147" s="149" t="s">
        <v>395</v>
      </c>
      <c r="H147" s="150">
        <v>116</v>
      </c>
      <c r="I147" s="151"/>
      <c r="J147" s="150">
        <f t="shared" si="10"/>
        <v>0</v>
      </c>
      <c r="K147" s="152"/>
      <c r="L147" s="28"/>
      <c r="M147" s="169" t="s">
        <v>1</v>
      </c>
      <c r="N147" s="170" t="s">
        <v>37</v>
      </c>
      <c r="O147" s="171"/>
      <c r="P147" s="172">
        <f t="shared" si="11"/>
        <v>0</v>
      </c>
      <c r="Q147" s="172">
        <v>8.0000000000000007E-5</v>
      </c>
      <c r="R147" s="172">
        <f t="shared" si="12"/>
        <v>9.2800000000000001E-3</v>
      </c>
      <c r="S147" s="172">
        <v>0</v>
      </c>
      <c r="T147" s="173">
        <f t="shared" si="1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178</v>
      </c>
      <c r="BK147" s="158">
        <f t="shared" si="19"/>
        <v>0</v>
      </c>
      <c r="BL147" s="13" t="s">
        <v>177</v>
      </c>
      <c r="BM147" s="157" t="s">
        <v>1472</v>
      </c>
    </row>
    <row r="148" spans="2:65" s="1" customFormat="1" ht="6.9" customHeight="1" x14ac:dyDescent="0.2">
      <c r="B148" s="40"/>
      <c r="C148" s="41"/>
      <c r="D148" s="41"/>
      <c r="E148" s="41"/>
      <c r="F148" s="41"/>
      <c r="G148" s="41"/>
      <c r="H148" s="41"/>
      <c r="I148" s="107"/>
      <c r="J148" s="41"/>
      <c r="K148" s="41"/>
      <c r="L148" s="28"/>
    </row>
  </sheetData>
  <autoFilter ref="C120:K147" xr:uid="{00000000-0009-0000-0000-00000C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85"/>
  <sheetViews>
    <sheetView showGridLines="0" workbookViewId="0">
      <selection activeCell="Y12" sqref="Y12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116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1473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29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26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ROUND(J119,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ROUND((SUM(BE119:BE184)),  2)</f>
        <v>0</v>
      </c>
      <c r="I33" s="95">
        <v>0.2</v>
      </c>
      <c r="J33" s="94">
        <f>ROUND(((SUM(BE119:BE184))*I33),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ROUND((SUM(BF119:BF184)),  2)</f>
        <v>0</v>
      </c>
      <c r="I34" s="95">
        <v>0.2</v>
      </c>
      <c r="J34" s="94">
        <f>ROUND(((SUM(BF119:BF184))*I34),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ROUND((SUM(BG119:BG184)),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ROUND((SUM(BH119:BH184)),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ROUND((SUM(BI119:BI184)),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13 - ZTI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 xml:space="preserve"> 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J119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1049</v>
      </c>
      <c r="E97" s="115"/>
      <c r="F97" s="115"/>
      <c r="G97" s="115"/>
      <c r="H97" s="115"/>
      <c r="I97" s="116"/>
      <c r="J97" s="117">
        <f>J120</f>
        <v>0</v>
      </c>
      <c r="L97" s="113"/>
    </row>
    <row r="98" spans="2:12" s="8" customFormat="1" ht="24.9" customHeight="1" x14ac:dyDescent="0.2">
      <c r="B98" s="113"/>
      <c r="D98" s="114" t="s">
        <v>1049</v>
      </c>
      <c r="E98" s="115"/>
      <c r="F98" s="115"/>
      <c r="G98" s="115"/>
      <c r="H98" s="115"/>
      <c r="I98" s="116"/>
      <c r="J98" s="117">
        <f>J131</f>
        <v>0</v>
      </c>
      <c r="L98" s="113"/>
    </row>
    <row r="99" spans="2:12" s="8" customFormat="1" ht="24.9" customHeight="1" x14ac:dyDescent="0.2">
      <c r="B99" s="113"/>
      <c r="D99" s="114" t="s">
        <v>1049</v>
      </c>
      <c r="E99" s="115"/>
      <c r="F99" s="115"/>
      <c r="G99" s="115"/>
      <c r="H99" s="115"/>
      <c r="I99" s="116"/>
      <c r="J99" s="117">
        <f>J152</f>
        <v>0</v>
      </c>
      <c r="L99" s="113"/>
    </row>
    <row r="100" spans="2:12" s="1" customFormat="1" ht="21.75" customHeight="1" x14ac:dyDescent="0.2">
      <c r="B100" s="28"/>
      <c r="I100" s="86"/>
      <c r="L100" s="28"/>
    </row>
    <row r="101" spans="2:12" s="1" customFormat="1" ht="6.9" customHeight="1" x14ac:dyDescent="0.2">
      <c r="B101" s="40"/>
      <c r="C101" s="41"/>
      <c r="D101" s="41"/>
      <c r="E101" s="41"/>
      <c r="F101" s="41"/>
      <c r="G101" s="41"/>
      <c r="H101" s="41"/>
      <c r="I101" s="107"/>
      <c r="J101" s="41"/>
      <c r="K101" s="41"/>
      <c r="L101" s="28"/>
    </row>
    <row r="105" spans="2:12" s="1" customFormat="1" ht="6.9" customHeight="1" x14ac:dyDescent="0.2">
      <c r="B105" s="42"/>
      <c r="C105" s="43"/>
      <c r="D105" s="43"/>
      <c r="E105" s="43"/>
      <c r="F105" s="43"/>
      <c r="G105" s="43"/>
      <c r="H105" s="43"/>
      <c r="I105" s="108"/>
      <c r="J105" s="43"/>
      <c r="K105" s="43"/>
      <c r="L105" s="28"/>
    </row>
    <row r="106" spans="2:12" s="1" customFormat="1" ht="24.9" customHeight="1" x14ac:dyDescent="0.2">
      <c r="B106" s="28"/>
      <c r="C106" s="17" t="s">
        <v>158</v>
      </c>
      <c r="I106" s="86"/>
      <c r="L106" s="28"/>
    </row>
    <row r="107" spans="2:12" s="1" customFormat="1" ht="6.9" customHeight="1" x14ac:dyDescent="0.2">
      <c r="B107" s="28"/>
      <c r="I107" s="86"/>
      <c r="L107" s="28"/>
    </row>
    <row r="108" spans="2:12" s="1" customFormat="1" ht="12" customHeight="1" x14ac:dyDescent="0.2">
      <c r="B108" s="28"/>
      <c r="C108" s="23" t="s">
        <v>14</v>
      </c>
      <c r="I108" s="86"/>
      <c r="L108" s="28"/>
    </row>
    <row r="109" spans="2:12" s="1" customFormat="1" ht="16.5" customHeight="1" x14ac:dyDescent="0.2">
      <c r="B109" s="28"/>
      <c r="E109" s="216" t="str">
        <f>E7</f>
        <v>Zariadenie sociálnych služieb komunitného charakteru</v>
      </c>
      <c r="F109" s="217"/>
      <c r="G109" s="217"/>
      <c r="H109" s="217"/>
      <c r="I109" s="86"/>
      <c r="L109" s="28"/>
    </row>
    <row r="110" spans="2:12" s="1" customFormat="1" ht="12" customHeight="1" x14ac:dyDescent="0.2">
      <c r="B110" s="28"/>
      <c r="C110" s="23" t="s">
        <v>127</v>
      </c>
      <c r="I110" s="86"/>
      <c r="L110" s="28"/>
    </row>
    <row r="111" spans="2:12" s="1" customFormat="1" ht="16.5" customHeight="1" x14ac:dyDescent="0.2">
      <c r="B111" s="28"/>
      <c r="E111" s="190" t="str">
        <f>E9</f>
        <v>13 - ZTI</v>
      </c>
      <c r="F111" s="215"/>
      <c r="G111" s="215"/>
      <c r="H111" s="215"/>
      <c r="I111" s="86"/>
      <c r="L111" s="28"/>
    </row>
    <row r="112" spans="2:12" s="1" customFormat="1" ht="6.9" customHeight="1" x14ac:dyDescent="0.2">
      <c r="B112" s="28"/>
      <c r="I112" s="86"/>
      <c r="L112" s="28"/>
    </row>
    <row r="113" spans="2:65" s="1" customFormat="1" ht="12" customHeight="1" x14ac:dyDescent="0.2">
      <c r="B113" s="28"/>
      <c r="C113" s="23" t="s">
        <v>18</v>
      </c>
      <c r="F113" s="21" t="str">
        <f>F12</f>
        <v xml:space="preserve"> </v>
      </c>
      <c r="I113" s="87" t="s">
        <v>19</v>
      </c>
      <c r="J113" s="48" t="str">
        <f>IF(J12="","",J12)</f>
        <v>Vyplň údaj</v>
      </c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43.05" customHeight="1" x14ac:dyDescent="0.2">
      <c r="B115" s="28"/>
      <c r="C115" s="23" t="s">
        <v>20</v>
      </c>
      <c r="F115" s="21" t="str">
        <f>E15</f>
        <v>Alžbetin dom n.o.,Klčov 224, 053 02 Spišský Hrhov</v>
      </c>
      <c r="I115" s="87" t="s">
        <v>25</v>
      </c>
      <c r="J115" s="26" t="str">
        <f>E21</f>
        <v>RG Ateliér, s.r.o. Námestie Sv. Mikuláša 26, SL</v>
      </c>
      <c r="L115" s="28"/>
    </row>
    <row r="116" spans="2:65" s="1" customFormat="1" ht="15.15" customHeight="1" x14ac:dyDescent="0.2">
      <c r="B116" s="28"/>
      <c r="C116" s="23" t="s">
        <v>23</v>
      </c>
      <c r="F116" s="21" t="str">
        <f>IF(E18="","",E18)</f>
        <v>Vyplň údaj</v>
      </c>
      <c r="I116" s="87" t="s">
        <v>28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I117" s="86"/>
      <c r="L117" s="28"/>
    </row>
    <row r="118" spans="2:65" s="10" customFormat="1" ht="29.25" customHeight="1" x14ac:dyDescent="0.2">
      <c r="B118" s="123"/>
      <c r="C118" s="124" t="s">
        <v>159</v>
      </c>
      <c r="D118" s="125" t="s">
        <v>56</v>
      </c>
      <c r="E118" s="125" t="s">
        <v>52</v>
      </c>
      <c r="F118" s="125" t="s">
        <v>53</v>
      </c>
      <c r="G118" s="125" t="s">
        <v>160</v>
      </c>
      <c r="H118" s="125" t="s">
        <v>161</v>
      </c>
      <c r="I118" s="126" t="s">
        <v>162</v>
      </c>
      <c r="J118" s="127" t="s">
        <v>131</v>
      </c>
      <c r="K118" s="128" t="s">
        <v>163</v>
      </c>
      <c r="L118" s="123"/>
      <c r="M118" s="54" t="s">
        <v>1</v>
      </c>
      <c r="N118" s="55" t="s">
        <v>35</v>
      </c>
      <c r="O118" s="55" t="s">
        <v>164</v>
      </c>
      <c r="P118" s="55" t="s">
        <v>165</v>
      </c>
      <c r="Q118" s="55" t="s">
        <v>166</v>
      </c>
      <c r="R118" s="55" t="s">
        <v>167</v>
      </c>
      <c r="S118" s="55" t="s">
        <v>168</v>
      </c>
      <c r="T118" s="56" t="s">
        <v>169</v>
      </c>
    </row>
    <row r="119" spans="2:65" s="1" customFormat="1" ht="22.8" customHeight="1" x14ac:dyDescent="0.3">
      <c r="B119" s="28"/>
      <c r="C119" s="59" t="s">
        <v>132</v>
      </c>
      <c r="I119" s="86"/>
      <c r="J119" s="129">
        <f>BK119</f>
        <v>0</v>
      </c>
      <c r="L119" s="28"/>
      <c r="M119" s="57"/>
      <c r="N119" s="49"/>
      <c r="O119" s="49"/>
      <c r="P119" s="130">
        <f>P120+P131+P152</f>
        <v>0</v>
      </c>
      <c r="Q119" s="49"/>
      <c r="R119" s="130">
        <f>R120+R131+R152</f>
        <v>0</v>
      </c>
      <c r="S119" s="49"/>
      <c r="T119" s="131">
        <f>T120+T131+T152</f>
        <v>0</v>
      </c>
      <c r="AT119" s="13" t="s">
        <v>70</v>
      </c>
      <c r="AU119" s="13" t="s">
        <v>133</v>
      </c>
      <c r="BK119" s="132">
        <f>BK120+BK131+BK152</f>
        <v>0</v>
      </c>
    </row>
    <row r="120" spans="2:65" s="11" customFormat="1" ht="25.95" customHeight="1" x14ac:dyDescent="0.25">
      <c r="B120" s="133"/>
      <c r="D120" s="134" t="s">
        <v>70</v>
      </c>
      <c r="E120" s="135"/>
      <c r="F120" s="135" t="s">
        <v>1051</v>
      </c>
      <c r="I120" s="136"/>
      <c r="J120" s="137">
        <f>BK120</f>
        <v>0</v>
      </c>
      <c r="L120" s="133"/>
      <c r="M120" s="138"/>
      <c r="P120" s="139">
        <f>SUM(P121:P130)</f>
        <v>0</v>
      </c>
      <c r="R120" s="139">
        <f>SUM(R121:R130)</f>
        <v>0</v>
      </c>
      <c r="T120" s="140">
        <f>SUM(T121:T130)</f>
        <v>0</v>
      </c>
      <c r="AR120" s="134" t="s">
        <v>79</v>
      </c>
      <c r="AT120" s="141" t="s">
        <v>70</v>
      </c>
      <c r="AU120" s="141" t="s">
        <v>71</v>
      </c>
      <c r="AY120" s="134" t="s">
        <v>172</v>
      </c>
      <c r="BK120" s="142">
        <f>SUM(BK121:BK130)</f>
        <v>0</v>
      </c>
    </row>
    <row r="121" spans="2:65" s="1" customFormat="1" ht="16.5" customHeight="1" x14ac:dyDescent="0.2">
      <c r="B121" s="145"/>
      <c r="C121" s="146" t="s">
        <v>71</v>
      </c>
      <c r="D121" s="146" t="s">
        <v>174</v>
      </c>
      <c r="E121" s="147"/>
      <c r="F121" s="148" t="s">
        <v>1474</v>
      </c>
      <c r="G121" s="149" t="s">
        <v>395</v>
      </c>
      <c r="H121" s="150">
        <v>46</v>
      </c>
      <c r="I121" s="151"/>
      <c r="J121" s="150">
        <f t="shared" ref="J121:J130" si="0">ROUND(I121*H121,2)</f>
        <v>0</v>
      </c>
      <c r="K121" s="152"/>
      <c r="L121" s="28"/>
      <c r="M121" s="153" t="s">
        <v>1</v>
      </c>
      <c r="N121" s="154" t="s">
        <v>37</v>
      </c>
      <c r="P121" s="155">
        <f t="shared" ref="P121:P130" si="1">O121*H121</f>
        <v>0</v>
      </c>
      <c r="Q121" s="155">
        <v>0</v>
      </c>
      <c r="R121" s="155">
        <f t="shared" ref="R121:R130" si="2">Q121*H121</f>
        <v>0</v>
      </c>
      <c r="S121" s="155">
        <v>0</v>
      </c>
      <c r="T121" s="156">
        <f t="shared" ref="T121:T130" si="3">S121*H121</f>
        <v>0</v>
      </c>
      <c r="AR121" s="157" t="s">
        <v>177</v>
      </c>
      <c r="AT121" s="157" t="s">
        <v>174</v>
      </c>
      <c r="AU121" s="157" t="s">
        <v>79</v>
      </c>
      <c r="AY121" s="13" t="s">
        <v>172</v>
      </c>
      <c r="BE121" s="158">
        <f t="shared" ref="BE121:BE130" si="4">IF(N121="základná",J121,0)</f>
        <v>0</v>
      </c>
      <c r="BF121" s="158">
        <f t="shared" ref="BF121:BF130" si="5">IF(N121="znížená",J121,0)</f>
        <v>0</v>
      </c>
      <c r="BG121" s="158">
        <f t="shared" ref="BG121:BG130" si="6">IF(N121="zákl. prenesená",J121,0)</f>
        <v>0</v>
      </c>
      <c r="BH121" s="158">
        <f t="shared" ref="BH121:BH130" si="7">IF(N121="zníž. prenesená",J121,0)</f>
        <v>0</v>
      </c>
      <c r="BI121" s="158">
        <f t="shared" ref="BI121:BI130" si="8">IF(N121="nulová",J121,0)</f>
        <v>0</v>
      </c>
      <c r="BJ121" s="13" t="s">
        <v>178</v>
      </c>
      <c r="BK121" s="158">
        <f t="shared" ref="BK121:BK130" si="9">ROUND(I121*H121,2)</f>
        <v>0</v>
      </c>
      <c r="BL121" s="13" t="s">
        <v>177</v>
      </c>
      <c r="BM121" s="157" t="s">
        <v>1475</v>
      </c>
    </row>
    <row r="122" spans="2:65" s="1" customFormat="1" ht="16.5" customHeight="1" x14ac:dyDescent="0.2">
      <c r="B122" s="145"/>
      <c r="C122" s="146" t="s">
        <v>71</v>
      </c>
      <c r="D122" s="146" t="s">
        <v>174</v>
      </c>
      <c r="E122" s="147"/>
      <c r="F122" s="148" t="s">
        <v>1476</v>
      </c>
      <c r="G122" s="149" t="s">
        <v>395</v>
      </c>
      <c r="H122" s="150">
        <v>325</v>
      </c>
      <c r="I122" s="151"/>
      <c r="J122" s="150">
        <f t="shared" si="0"/>
        <v>0</v>
      </c>
      <c r="K122" s="152"/>
      <c r="L122" s="28"/>
      <c r="M122" s="153" t="s">
        <v>1</v>
      </c>
      <c r="N122" s="154" t="s">
        <v>37</v>
      </c>
      <c r="P122" s="155">
        <f t="shared" si="1"/>
        <v>0</v>
      </c>
      <c r="Q122" s="155">
        <v>0</v>
      </c>
      <c r="R122" s="155">
        <f t="shared" si="2"/>
        <v>0</v>
      </c>
      <c r="S122" s="155">
        <v>0</v>
      </c>
      <c r="T122" s="156">
        <f t="shared" si="3"/>
        <v>0</v>
      </c>
      <c r="AR122" s="157" t="s">
        <v>177</v>
      </c>
      <c r="AT122" s="157" t="s">
        <v>174</v>
      </c>
      <c r="AU122" s="157" t="s">
        <v>79</v>
      </c>
      <c r="AY122" s="13" t="s">
        <v>172</v>
      </c>
      <c r="BE122" s="158">
        <f t="shared" si="4"/>
        <v>0</v>
      </c>
      <c r="BF122" s="158">
        <f t="shared" si="5"/>
        <v>0</v>
      </c>
      <c r="BG122" s="158">
        <f t="shared" si="6"/>
        <v>0</v>
      </c>
      <c r="BH122" s="158">
        <f t="shared" si="7"/>
        <v>0</v>
      </c>
      <c r="BI122" s="158">
        <f t="shared" si="8"/>
        <v>0</v>
      </c>
      <c r="BJ122" s="13" t="s">
        <v>178</v>
      </c>
      <c r="BK122" s="158">
        <f t="shared" si="9"/>
        <v>0</v>
      </c>
      <c r="BL122" s="13" t="s">
        <v>177</v>
      </c>
      <c r="BM122" s="157" t="s">
        <v>1477</v>
      </c>
    </row>
    <row r="123" spans="2:65" s="1" customFormat="1" ht="16.5" customHeight="1" x14ac:dyDescent="0.2">
      <c r="B123" s="145"/>
      <c r="C123" s="159" t="s">
        <v>71</v>
      </c>
      <c r="D123" s="159" t="s">
        <v>244</v>
      </c>
      <c r="E123" s="160"/>
      <c r="F123" s="161" t="s">
        <v>1478</v>
      </c>
      <c r="G123" s="162" t="s">
        <v>395</v>
      </c>
      <c r="H123" s="163">
        <v>46.5</v>
      </c>
      <c r="I123" s="164"/>
      <c r="J123" s="163">
        <f t="shared" si="0"/>
        <v>0</v>
      </c>
      <c r="K123" s="165"/>
      <c r="L123" s="166"/>
      <c r="M123" s="167" t="s">
        <v>1</v>
      </c>
      <c r="N123" s="168" t="s">
        <v>37</v>
      </c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201</v>
      </c>
      <c r="AT123" s="157" t="s">
        <v>244</v>
      </c>
      <c r="AU123" s="157" t="s">
        <v>79</v>
      </c>
      <c r="AY123" s="13" t="s">
        <v>172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178</v>
      </c>
      <c r="BK123" s="158">
        <f t="shared" si="9"/>
        <v>0</v>
      </c>
      <c r="BL123" s="13" t="s">
        <v>177</v>
      </c>
      <c r="BM123" s="157" t="s">
        <v>1479</v>
      </c>
    </row>
    <row r="124" spans="2:65" s="1" customFormat="1" ht="16.5" customHeight="1" x14ac:dyDescent="0.2">
      <c r="B124" s="145"/>
      <c r="C124" s="159" t="s">
        <v>71</v>
      </c>
      <c r="D124" s="159" t="s">
        <v>244</v>
      </c>
      <c r="E124" s="160"/>
      <c r="F124" s="161" t="s">
        <v>1480</v>
      </c>
      <c r="G124" s="162" t="s">
        <v>395</v>
      </c>
      <c r="H124" s="163">
        <v>61.5</v>
      </c>
      <c r="I124" s="164"/>
      <c r="J124" s="163">
        <f t="shared" si="0"/>
        <v>0</v>
      </c>
      <c r="K124" s="165"/>
      <c r="L124" s="166"/>
      <c r="M124" s="167" t="s">
        <v>1</v>
      </c>
      <c r="N124" s="168" t="s">
        <v>37</v>
      </c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201</v>
      </c>
      <c r="AT124" s="157" t="s">
        <v>244</v>
      </c>
      <c r="AU124" s="157" t="s">
        <v>79</v>
      </c>
      <c r="AY124" s="13" t="s">
        <v>172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178</v>
      </c>
      <c r="BK124" s="158">
        <f t="shared" si="9"/>
        <v>0</v>
      </c>
      <c r="BL124" s="13" t="s">
        <v>177</v>
      </c>
      <c r="BM124" s="157" t="s">
        <v>1481</v>
      </c>
    </row>
    <row r="125" spans="2:65" s="1" customFormat="1" ht="16.5" customHeight="1" x14ac:dyDescent="0.2">
      <c r="B125" s="145"/>
      <c r="C125" s="159" t="s">
        <v>71</v>
      </c>
      <c r="D125" s="159" t="s">
        <v>244</v>
      </c>
      <c r="E125" s="160"/>
      <c r="F125" s="161" t="s">
        <v>1482</v>
      </c>
      <c r="G125" s="162" t="s">
        <v>395</v>
      </c>
      <c r="H125" s="163">
        <v>62</v>
      </c>
      <c r="I125" s="164"/>
      <c r="J125" s="163">
        <f t="shared" si="0"/>
        <v>0</v>
      </c>
      <c r="K125" s="165"/>
      <c r="L125" s="166"/>
      <c r="M125" s="167" t="s">
        <v>1</v>
      </c>
      <c r="N125" s="168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201</v>
      </c>
      <c r="AT125" s="157" t="s">
        <v>244</v>
      </c>
      <c r="AU125" s="157" t="s">
        <v>79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1483</v>
      </c>
    </row>
    <row r="126" spans="2:65" s="1" customFormat="1" ht="16.5" customHeight="1" x14ac:dyDescent="0.2">
      <c r="B126" s="145"/>
      <c r="C126" s="159" t="s">
        <v>71</v>
      </c>
      <c r="D126" s="159" t="s">
        <v>244</v>
      </c>
      <c r="E126" s="160"/>
      <c r="F126" s="161" t="s">
        <v>1484</v>
      </c>
      <c r="G126" s="162" t="s">
        <v>395</v>
      </c>
      <c r="H126" s="163">
        <v>122</v>
      </c>
      <c r="I126" s="164"/>
      <c r="J126" s="163">
        <f t="shared" si="0"/>
        <v>0</v>
      </c>
      <c r="K126" s="165"/>
      <c r="L126" s="166"/>
      <c r="M126" s="167" t="s">
        <v>1</v>
      </c>
      <c r="N126" s="168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201</v>
      </c>
      <c r="AT126" s="157" t="s">
        <v>244</v>
      </c>
      <c r="AU126" s="157" t="s">
        <v>79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1485</v>
      </c>
    </row>
    <row r="127" spans="2:65" s="1" customFormat="1" ht="16.5" customHeight="1" x14ac:dyDescent="0.2">
      <c r="B127" s="145"/>
      <c r="C127" s="159" t="s">
        <v>71</v>
      </c>
      <c r="D127" s="159" t="s">
        <v>244</v>
      </c>
      <c r="E127" s="160"/>
      <c r="F127" s="161" t="s">
        <v>1486</v>
      </c>
      <c r="G127" s="162" t="s">
        <v>395</v>
      </c>
      <c r="H127" s="163">
        <v>16.5</v>
      </c>
      <c r="I127" s="164"/>
      <c r="J127" s="163">
        <f t="shared" si="0"/>
        <v>0</v>
      </c>
      <c r="K127" s="165"/>
      <c r="L127" s="166"/>
      <c r="M127" s="167" t="s">
        <v>1</v>
      </c>
      <c r="N127" s="168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201</v>
      </c>
      <c r="AT127" s="157" t="s">
        <v>244</v>
      </c>
      <c r="AU127" s="157" t="s">
        <v>79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1487</v>
      </c>
    </row>
    <row r="128" spans="2:65" s="1" customFormat="1" ht="16.5" customHeight="1" x14ac:dyDescent="0.2">
      <c r="B128" s="145"/>
      <c r="C128" s="159" t="s">
        <v>71</v>
      </c>
      <c r="D128" s="159" t="s">
        <v>244</v>
      </c>
      <c r="E128" s="160"/>
      <c r="F128" s="161" t="s">
        <v>1488</v>
      </c>
      <c r="G128" s="162" t="s">
        <v>395</v>
      </c>
      <c r="H128" s="163">
        <v>16.5</v>
      </c>
      <c r="I128" s="164"/>
      <c r="J128" s="163">
        <f t="shared" si="0"/>
        <v>0</v>
      </c>
      <c r="K128" s="165"/>
      <c r="L128" s="166"/>
      <c r="M128" s="167" t="s">
        <v>1</v>
      </c>
      <c r="N128" s="168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201</v>
      </c>
      <c r="AT128" s="157" t="s">
        <v>244</v>
      </c>
      <c r="AU128" s="157" t="s">
        <v>79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1489</v>
      </c>
    </row>
    <row r="129" spans="2:65" s="1" customFormat="1" ht="16.5" customHeight="1" x14ac:dyDescent="0.2">
      <c r="B129" s="145"/>
      <c r="C129" s="159" t="s">
        <v>71</v>
      </c>
      <c r="D129" s="159" t="s">
        <v>244</v>
      </c>
      <c r="E129" s="160"/>
      <c r="F129" s="161" t="s">
        <v>1490</v>
      </c>
      <c r="G129" s="162" t="s">
        <v>395</v>
      </c>
      <c r="H129" s="163">
        <v>24</v>
      </c>
      <c r="I129" s="164"/>
      <c r="J129" s="163">
        <f t="shared" si="0"/>
        <v>0</v>
      </c>
      <c r="K129" s="165"/>
      <c r="L129" s="166"/>
      <c r="M129" s="167" t="s">
        <v>1</v>
      </c>
      <c r="N129" s="168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201</v>
      </c>
      <c r="AT129" s="157" t="s">
        <v>244</v>
      </c>
      <c r="AU129" s="157" t="s">
        <v>79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1491</v>
      </c>
    </row>
    <row r="130" spans="2:65" s="1" customFormat="1" ht="16.5" customHeight="1" x14ac:dyDescent="0.2">
      <c r="B130" s="145"/>
      <c r="C130" s="159" t="s">
        <v>71</v>
      </c>
      <c r="D130" s="159" t="s">
        <v>244</v>
      </c>
      <c r="E130" s="160"/>
      <c r="F130" s="161" t="s">
        <v>1492</v>
      </c>
      <c r="G130" s="162" t="s">
        <v>395</v>
      </c>
      <c r="H130" s="163">
        <v>22</v>
      </c>
      <c r="I130" s="164"/>
      <c r="J130" s="163">
        <f t="shared" si="0"/>
        <v>0</v>
      </c>
      <c r="K130" s="165"/>
      <c r="L130" s="166"/>
      <c r="M130" s="167" t="s">
        <v>1</v>
      </c>
      <c r="N130" s="168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201</v>
      </c>
      <c r="AT130" s="157" t="s">
        <v>244</v>
      </c>
      <c r="AU130" s="157" t="s">
        <v>79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1493</v>
      </c>
    </row>
    <row r="131" spans="2:65" s="11" customFormat="1" ht="25.95" customHeight="1" x14ac:dyDescent="0.25">
      <c r="B131" s="133"/>
      <c r="D131" s="134" t="s">
        <v>70</v>
      </c>
      <c r="E131" s="135"/>
      <c r="F131" s="135" t="s">
        <v>1051</v>
      </c>
      <c r="I131" s="136"/>
      <c r="J131" s="137">
        <f>BK131</f>
        <v>0</v>
      </c>
      <c r="L131" s="133"/>
      <c r="M131" s="138"/>
      <c r="P131" s="139">
        <f>SUM(P132:P151)</f>
        <v>0</v>
      </c>
      <c r="R131" s="139">
        <f>SUM(R132:R151)</f>
        <v>0</v>
      </c>
      <c r="T131" s="140">
        <f>SUM(T132:T151)</f>
        <v>0</v>
      </c>
      <c r="AR131" s="134" t="s">
        <v>79</v>
      </c>
      <c r="AT131" s="141" t="s">
        <v>70</v>
      </c>
      <c r="AU131" s="141" t="s">
        <v>71</v>
      </c>
      <c r="AY131" s="134" t="s">
        <v>172</v>
      </c>
      <c r="BK131" s="142">
        <f>SUM(BK132:BK151)</f>
        <v>0</v>
      </c>
    </row>
    <row r="132" spans="2:65" s="1" customFormat="1" ht="16.5" customHeight="1" x14ac:dyDescent="0.2">
      <c r="B132" s="145"/>
      <c r="C132" s="146" t="s">
        <v>71</v>
      </c>
      <c r="D132" s="146" t="s">
        <v>174</v>
      </c>
      <c r="E132" s="147"/>
      <c r="F132" s="148" t="s">
        <v>1494</v>
      </c>
      <c r="G132" s="149" t="s">
        <v>395</v>
      </c>
      <c r="H132" s="150">
        <v>8</v>
      </c>
      <c r="I132" s="151"/>
      <c r="J132" s="150">
        <f t="shared" ref="J132:J151" si="10">ROUND(I132*H132,2)</f>
        <v>0</v>
      </c>
      <c r="K132" s="152"/>
      <c r="L132" s="28"/>
      <c r="M132" s="153" t="s">
        <v>1</v>
      </c>
      <c r="N132" s="154" t="s">
        <v>37</v>
      </c>
      <c r="P132" s="155">
        <f t="shared" ref="P132:P151" si="11">O132*H132</f>
        <v>0</v>
      </c>
      <c r="Q132" s="155">
        <v>0</v>
      </c>
      <c r="R132" s="155">
        <f t="shared" ref="R132:R151" si="12">Q132*H132</f>
        <v>0</v>
      </c>
      <c r="S132" s="155">
        <v>0</v>
      </c>
      <c r="T132" s="156">
        <f t="shared" ref="T132:T151" si="13">S132*H132</f>
        <v>0</v>
      </c>
      <c r="AR132" s="157" t="s">
        <v>177</v>
      </c>
      <c r="AT132" s="157" t="s">
        <v>174</v>
      </c>
      <c r="AU132" s="157" t="s">
        <v>79</v>
      </c>
      <c r="AY132" s="13" t="s">
        <v>172</v>
      </c>
      <c r="BE132" s="158">
        <f t="shared" ref="BE132:BE151" si="14">IF(N132="základná",J132,0)</f>
        <v>0</v>
      </c>
      <c r="BF132" s="158">
        <f t="shared" ref="BF132:BF151" si="15">IF(N132="znížená",J132,0)</f>
        <v>0</v>
      </c>
      <c r="BG132" s="158">
        <f t="shared" ref="BG132:BG151" si="16">IF(N132="zákl. prenesená",J132,0)</f>
        <v>0</v>
      </c>
      <c r="BH132" s="158">
        <f t="shared" ref="BH132:BH151" si="17">IF(N132="zníž. prenesená",J132,0)</f>
        <v>0</v>
      </c>
      <c r="BI132" s="158">
        <f t="shared" ref="BI132:BI151" si="18">IF(N132="nulová",J132,0)</f>
        <v>0</v>
      </c>
      <c r="BJ132" s="13" t="s">
        <v>178</v>
      </c>
      <c r="BK132" s="158">
        <f t="shared" ref="BK132:BK151" si="19">ROUND(I132*H132,2)</f>
        <v>0</v>
      </c>
      <c r="BL132" s="13" t="s">
        <v>177</v>
      </c>
      <c r="BM132" s="157" t="s">
        <v>1495</v>
      </c>
    </row>
    <row r="133" spans="2:65" s="1" customFormat="1" ht="16.5" customHeight="1" x14ac:dyDescent="0.2">
      <c r="B133" s="145"/>
      <c r="C133" s="146" t="s">
        <v>71</v>
      </c>
      <c r="D133" s="146" t="s">
        <v>174</v>
      </c>
      <c r="E133" s="147"/>
      <c r="F133" s="148" t="s">
        <v>1496</v>
      </c>
      <c r="G133" s="149" t="s">
        <v>395</v>
      </c>
      <c r="H133" s="150">
        <v>56</v>
      </c>
      <c r="I133" s="151"/>
      <c r="J133" s="150">
        <f t="shared" si="10"/>
        <v>0</v>
      </c>
      <c r="K133" s="152"/>
      <c r="L133" s="28"/>
      <c r="M133" s="153" t="s">
        <v>1</v>
      </c>
      <c r="N133" s="154" t="s">
        <v>37</v>
      </c>
      <c r="P133" s="155">
        <f t="shared" si="11"/>
        <v>0</v>
      </c>
      <c r="Q133" s="155">
        <v>0</v>
      </c>
      <c r="R133" s="155">
        <f t="shared" si="12"/>
        <v>0</v>
      </c>
      <c r="S133" s="155">
        <v>0</v>
      </c>
      <c r="T133" s="156">
        <f t="shared" si="13"/>
        <v>0</v>
      </c>
      <c r="AR133" s="157" t="s">
        <v>177</v>
      </c>
      <c r="AT133" s="157" t="s">
        <v>174</v>
      </c>
      <c r="AU133" s="157" t="s">
        <v>79</v>
      </c>
      <c r="AY133" s="13" t="s">
        <v>172</v>
      </c>
      <c r="BE133" s="158">
        <f t="shared" si="14"/>
        <v>0</v>
      </c>
      <c r="BF133" s="158">
        <f t="shared" si="15"/>
        <v>0</v>
      </c>
      <c r="BG133" s="158">
        <f t="shared" si="16"/>
        <v>0</v>
      </c>
      <c r="BH133" s="158">
        <f t="shared" si="17"/>
        <v>0</v>
      </c>
      <c r="BI133" s="158">
        <f t="shared" si="18"/>
        <v>0</v>
      </c>
      <c r="BJ133" s="13" t="s">
        <v>178</v>
      </c>
      <c r="BK133" s="158">
        <f t="shared" si="19"/>
        <v>0</v>
      </c>
      <c r="BL133" s="13" t="s">
        <v>177</v>
      </c>
      <c r="BM133" s="157" t="s">
        <v>1497</v>
      </c>
    </row>
    <row r="134" spans="2:65" s="1" customFormat="1" ht="16.5" customHeight="1" x14ac:dyDescent="0.2">
      <c r="B134" s="145"/>
      <c r="C134" s="146" t="s">
        <v>71</v>
      </c>
      <c r="D134" s="146" t="s">
        <v>174</v>
      </c>
      <c r="E134" s="147"/>
      <c r="F134" s="148" t="s">
        <v>1498</v>
      </c>
      <c r="G134" s="149" t="s">
        <v>395</v>
      </c>
      <c r="H134" s="150">
        <v>1.5</v>
      </c>
      <c r="I134" s="151"/>
      <c r="J134" s="150">
        <f t="shared" si="10"/>
        <v>0</v>
      </c>
      <c r="K134" s="152"/>
      <c r="L134" s="28"/>
      <c r="M134" s="153" t="s">
        <v>1</v>
      </c>
      <c r="N134" s="154" t="s">
        <v>37</v>
      </c>
      <c r="P134" s="155">
        <f t="shared" si="11"/>
        <v>0</v>
      </c>
      <c r="Q134" s="155">
        <v>0</v>
      </c>
      <c r="R134" s="155">
        <f t="shared" si="12"/>
        <v>0</v>
      </c>
      <c r="S134" s="155">
        <v>0</v>
      </c>
      <c r="T134" s="156">
        <f t="shared" si="13"/>
        <v>0</v>
      </c>
      <c r="AR134" s="157" t="s">
        <v>177</v>
      </c>
      <c r="AT134" s="157" t="s">
        <v>174</v>
      </c>
      <c r="AU134" s="157" t="s">
        <v>79</v>
      </c>
      <c r="AY134" s="13" t="s">
        <v>172</v>
      </c>
      <c r="BE134" s="158">
        <f t="shared" si="14"/>
        <v>0</v>
      </c>
      <c r="BF134" s="158">
        <f t="shared" si="15"/>
        <v>0</v>
      </c>
      <c r="BG134" s="158">
        <f t="shared" si="16"/>
        <v>0</v>
      </c>
      <c r="BH134" s="158">
        <f t="shared" si="17"/>
        <v>0</v>
      </c>
      <c r="BI134" s="158">
        <f t="shared" si="18"/>
        <v>0</v>
      </c>
      <c r="BJ134" s="13" t="s">
        <v>178</v>
      </c>
      <c r="BK134" s="158">
        <f t="shared" si="19"/>
        <v>0</v>
      </c>
      <c r="BL134" s="13" t="s">
        <v>177</v>
      </c>
      <c r="BM134" s="157" t="s">
        <v>1499</v>
      </c>
    </row>
    <row r="135" spans="2:65" s="1" customFormat="1" ht="16.5" customHeight="1" x14ac:dyDescent="0.2">
      <c r="B135" s="145"/>
      <c r="C135" s="146" t="s">
        <v>71</v>
      </c>
      <c r="D135" s="146" t="s">
        <v>174</v>
      </c>
      <c r="E135" s="147"/>
      <c r="F135" s="148" t="s">
        <v>1500</v>
      </c>
      <c r="G135" s="149" t="s">
        <v>395</v>
      </c>
      <c r="H135" s="150">
        <v>4.5</v>
      </c>
      <c r="I135" s="151"/>
      <c r="J135" s="150">
        <f t="shared" si="10"/>
        <v>0</v>
      </c>
      <c r="K135" s="152"/>
      <c r="L135" s="28"/>
      <c r="M135" s="153" t="s">
        <v>1</v>
      </c>
      <c r="N135" s="154" t="s">
        <v>37</v>
      </c>
      <c r="P135" s="155">
        <f t="shared" si="11"/>
        <v>0</v>
      </c>
      <c r="Q135" s="155">
        <v>0</v>
      </c>
      <c r="R135" s="155">
        <f t="shared" si="12"/>
        <v>0</v>
      </c>
      <c r="S135" s="155">
        <v>0</v>
      </c>
      <c r="T135" s="156">
        <f t="shared" si="13"/>
        <v>0</v>
      </c>
      <c r="AR135" s="157" t="s">
        <v>177</v>
      </c>
      <c r="AT135" s="157" t="s">
        <v>174</v>
      </c>
      <c r="AU135" s="157" t="s">
        <v>79</v>
      </c>
      <c r="AY135" s="13" t="s">
        <v>172</v>
      </c>
      <c r="BE135" s="158">
        <f t="shared" si="14"/>
        <v>0</v>
      </c>
      <c r="BF135" s="158">
        <f t="shared" si="15"/>
        <v>0</v>
      </c>
      <c r="BG135" s="158">
        <f t="shared" si="16"/>
        <v>0</v>
      </c>
      <c r="BH135" s="158">
        <f t="shared" si="17"/>
        <v>0</v>
      </c>
      <c r="BI135" s="158">
        <f t="shared" si="18"/>
        <v>0</v>
      </c>
      <c r="BJ135" s="13" t="s">
        <v>178</v>
      </c>
      <c r="BK135" s="158">
        <f t="shared" si="19"/>
        <v>0</v>
      </c>
      <c r="BL135" s="13" t="s">
        <v>177</v>
      </c>
      <c r="BM135" s="157" t="s">
        <v>1501</v>
      </c>
    </row>
    <row r="136" spans="2:65" s="1" customFormat="1" ht="16.5" customHeight="1" x14ac:dyDescent="0.2">
      <c r="B136" s="145"/>
      <c r="C136" s="146" t="s">
        <v>71</v>
      </c>
      <c r="D136" s="146" t="s">
        <v>174</v>
      </c>
      <c r="E136" s="147"/>
      <c r="F136" s="148" t="s">
        <v>1502</v>
      </c>
      <c r="G136" s="149" t="s">
        <v>395</v>
      </c>
      <c r="H136" s="150">
        <v>2</v>
      </c>
      <c r="I136" s="151"/>
      <c r="J136" s="150">
        <f t="shared" si="10"/>
        <v>0</v>
      </c>
      <c r="K136" s="152"/>
      <c r="L136" s="28"/>
      <c r="M136" s="153" t="s">
        <v>1</v>
      </c>
      <c r="N136" s="154" t="s">
        <v>37</v>
      </c>
      <c r="P136" s="155">
        <f t="shared" si="11"/>
        <v>0</v>
      </c>
      <c r="Q136" s="155">
        <v>0</v>
      </c>
      <c r="R136" s="155">
        <f t="shared" si="12"/>
        <v>0</v>
      </c>
      <c r="S136" s="155">
        <v>0</v>
      </c>
      <c r="T136" s="156">
        <f t="shared" si="13"/>
        <v>0</v>
      </c>
      <c r="AR136" s="157" t="s">
        <v>177</v>
      </c>
      <c r="AT136" s="157" t="s">
        <v>174</v>
      </c>
      <c r="AU136" s="157" t="s">
        <v>79</v>
      </c>
      <c r="AY136" s="13" t="s">
        <v>172</v>
      </c>
      <c r="BE136" s="158">
        <f t="shared" si="14"/>
        <v>0</v>
      </c>
      <c r="BF136" s="158">
        <f t="shared" si="15"/>
        <v>0</v>
      </c>
      <c r="BG136" s="158">
        <f t="shared" si="16"/>
        <v>0</v>
      </c>
      <c r="BH136" s="158">
        <f t="shared" si="17"/>
        <v>0</v>
      </c>
      <c r="BI136" s="158">
        <f t="shared" si="18"/>
        <v>0</v>
      </c>
      <c r="BJ136" s="13" t="s">
        <v>178</v>
      </c>
      <c r="BK136" s="158">
        <f t="shared" si="19"/>
        <v>0</v>
      </c>
      <c r="BL136" s="13" t="s">
        <v>177</v>
      </c>
      <c r="BM136" s="157" t="s">
        <v>1503</v>
      </c>
    </row>
    <row r="137" spans="2:65" s="1" customFormat="1" ht="24" customHeight="1" x14ac:dyDescent="0.2">
      <c r="B137" s="145"/>
      <c r="C137" s="146" t="s">
        <v>71</v>
      </c>
      <c r="D137" s="146" t="s">
        <v>174</v>
      </c>
      <c r="E137" s="147"/>
      <c r="F137" s="148" t="s">
        <v>1504</v>
      </c>
      <c r="G137" s="149" t="s">
        <v>395</v>
      </c>
      <c r="H137" s="150">
        <v>40</v>
      </c>
      <c r="I137" s="151"/>
      <c r="J137" s="150">
        <f t="shared" si="10"/>
        <v>0</v>
      </c>
      <c r="K137" s="152"/>
      <c r="L137" s="28"/>
      <c r="M137" s="153" t="s">
        <v>1</v>
      </c>
      <c r="N137" s="154" t="s">
        <v>37</v>
      </c>
      <c r="P137" s="155">
        <f t="shared" si="11"/>
        <v>0</v>
      </c>
      <c r="Q137" s="155">
        <v>0</v>
      </c>
      <c r="R137" s="155">
        <f t="shared" si="12"/>
        <v>0</v>
      </c>
      <c r="S137" s="155">
        <v>0</v>
      </c>
      <c r="T137" s="156">
        <f t="shared" si="13"/>
        <v>0</v>
      </c>
      <c r="AR137" s="157" t="s">
        <v>177</v>
      </c>
      <c r="AT137" s="157" t="s">
        <v>174</v>
      </c>
      <c r="AU137" s="157" t="s">
        <v>79</v>
      </c>
      <c r="AY137" s="13" t="s">
        <v>172</v>
      </c>
      <c r="BE137" s="158">
        <f t="shared" si="14"/>
        <v>0</v>
      </c>
      <c r="BF137" s="158">
        <f t="shared" si="15"/>
        <v>0</v>
      </c>
      <c r="BG137" s="158">
        <f t="shared" si="16"/>
        <v>0</v>
      </c>
      <c r="BH137" s="158">
        <f t="shared" si="17"/>
        <v>0</v>
      </c>
      <c r="BI137" s="158">
        <f t="shared" si="18"/>
        <v>0</v>
      </c>
      <c r="BJ137" s="13" t="s">
        <v>178</v>
      </c>
      <c r="BK137" s="158">
        <f t="shared" si="19"/>
        <v>0</v>
      </c>
      <c r="BL137" s="13" t="s">
        <v>177</v>
      </c>
      <c r="BM137" s="157" t="s">
        <v>1505</v>
      </c>
    </row>
    <row r="138" spans="2:65" s="1" customFormat="1" ht="24" customHeight="1" x14ac:dyDescent="0.2">
      <c r="B138" s="145"/>
      <c r="C138" s="146" t="s">
        <v>71</v>
      </c>
      <c r="D138" s="146" t="s">
        <v>174</v>
      </c>
      <c r="E138" s="147"/>
      <c r="F138" s="148" t="s">
        <v>1506</v>
      </c>
      <c r="G138" s="149" t="s">
        <v>395</v>
      </c>
      <c r="H138" s="150">
        <v>31</v>
      </c>
      <c r="I138" s="151"/>
      <c r="J138" s="150">
        <f t="shared" si="10"/>
        <v>0</v>
      </c>
      <c r="K138" s="152"/>
      <c r="L138" s="28"/>
      <c r="M138" s="153" t="s">
        <v>1</v>
      </c>
      <c r="N138" s="154" t="s">
        <v>37</v>
      </c>
      <c r="P138" s="155">
        <f t="shared" si="11"/>
        <v>0</v>
      </c>
      <c r="Q138" s="155">
        <v>0</v>
      </c>
      <c r="R138" s="155">
        <f t="shared" si="12"/>
        <v>0</v>
      </c>
      <c r="S138" s="155">
        <v>0</v>
      </c>
      <c r="T138" s="156">
        <f t="shared" si="13"/>
        <v>0</v>
      </c>
      <c r="AR138" s="157" t="s">
        <v>177</v>
      </c>
      <c r="AT138" s="157" t="s">
        <v>174</v>
      </c>
      <c r="AU138" s="157" t="s">
        <v>79</v>
      </c>
      <c r="AY138" s="13" t="s">
        <v>172</v>
      </c>
      <c r="BE138" s="158">
        <f t="shared" si="14"/>
        <v>0</v>
      </c>
      <c r="BF138" s="158">
        <f t="shared" si="15"/>
        <v>0</v>
      </c>
      <c r="BG138" s="158">
        <f t="shared" si="16"/>
        <v>0</v>
      </c>
      <c r="BH138" s="158">
        <f t="shared" si="17"/>
        <v>0</v>
      </c>
      <c r="BI138" s="158">
        <f t="shared" si="18"/>
        <v>0</v>
      </c>
      <c r="BJ138" s="13" t="s">
        <v>178</v>
      </c>
      <c r="BK138" s="158">
        <f t="shared" si="19"/>
        <v>0</v>
      </c>
      <c r="BL138" s="13" t="s">
        <v>177</v>
      </c>
      <c r="BM138" s="157" t="s">
        <v>1507</v>
      </c>
    </row>
    <row r="139" spans="2:65" s="1" customFormat="1" ht="16.5" customHeight="1" x14ac:dyDescent="0.2">
      <c r="B139" s="145"/>
      <c r="C139" s="146" t="s">
        <v>71</v>
      </c>
      <c r="D139" s="146" t="s">
        <v>174</v>
      </c>
      <c r="E139" s="147"/>
      <c r="F139" s="148" t="s">
        <v>1508</v>
      </c>
      <c r="G139" s="149" t="s">
        <v>395</v>
      </c>
      <c r="H139" s="150">
        <v>42.5</v>
      </c>
      <c r="I139" s="151"/>
      <c r="J139" s="150">
        <f t="shared" si="10"/>
        <v>0</v>
      </c>
      <c r="K139" s="152"/>
      <c r="L139" s="28"/>
      <c r="M139" s="153" t="s">
        <v>1</v>
      </c>
      <c r="N139" s="154" t="s">
        <v>37</v>
      </c>
      <c r="P139" s="155">
        <f t="shared" si="11"/>
        <v>0</v>
      </c>
      <c r="Q139" s="155">
        <v>0</v>
      </c>
      <c r="R139" s="155">
        <f t="shared" si="12"/>
        <v>0</v>
      </c>
      <c r="S139" s="155">
        <v>0</v>
      </c>
      <c r="T139" s="156">
        <f t="shared" si="13"/>
        <v>0</v>
      </c>
      <c r="AR139" s="157" t="s">
        <v>177</v>
      </c>
      <c r="AT139" s="157" t="s">
        <v>174</v>
      </c>
      <c r="AU139" s="157" t="s">
        <v>79</v>
      </c>
      <c r="AY139" s="13" t="s">
        <v>172</v>
      </c>
      <c r="BE139" s="158">
        <f t="shared" si="14"/>
        <v>0</v>
      </c>
      <c r="BF139" s="158">
        <f t="shared" si="15"/>
        <v>0</v>
      </c>
      <c r="BG139" s="158">
        <f t="shared" si="16"/>
        <v>0</v>
      </c>
      <c r="BH139" s="158">
        <f t="shared" si="17"/>
        <v>0</v>
      </c>
      <c r="BI139" s="158">
        <f t="shared" si="18"/>
        <v>0</v>
      </c>
      <c r="BJ139" s="13" t="s">
        <v>178</v>
      </c>
      <c r="BK139" s="158">
        <f t="shared" si="19"/>
        <v>0</v>
      </c>
      <c r="BL139" s="13" t="s">
        <v>177</v>
      </c>
      <c r="BM139" s="157" t="s">
        <v>1509</v>
      </c>
    </row>
    <row r="140" spans="2:65" s="1" customFormat="1" ht="16.5" customHeight="1" x14ac:dyDescent="0.2">
      <c r="B140" s="145"/>
      <c r="C140" s="146" t="s">
        <v>71</v>
      </c>
      <c r="D140" s="146" t="s">
        <v>174</v>
      </c>
      <c r="E140" s="147"/>
      <c r="F140" s="148" t="s">
        <v>1510</v>
      </c>
      <c r="G140" s="149" t="s">
        <v>395</v>
      </c>
      <c r="H140" s="150">
        <v>10.5</v>
      </c>
      <c r="I140" s="151"/>
      <c r="J140" s="150">
        <f t="shared" si="10"/>
        <v>0</v>
      </c>
      <c r="K140" s="152"/>
      <c r="L140" s="28"/>
      <c r="M140" s="153" t="s">
        <v>1</v>
      </c>
      <c r="N140" s="154" t="s">
        <v>37</v>
      </c>
      <c r="P140" s="155">
        <f t="shared" si="11"/>
        <v>0</v>
      </c>
      <c r="Q140" s="155">
        <v>0</v>
      </c>
      <c r="R140" s="155">
        <f t="shared" si="12"/>
        <v>0</v>
      </c>
      <c r="S140" s="155">
        <v>0</v>
      </c>
      <c r="T140" s="156">
        <f t="shared" si="13"/>
        <v>0</v>
      </c>
      <c r="AR140" s="157" t="s">
        <v>177</v>
      </c>
      <c r="AT140" s="157" t="s">
        <v>174</v>
      </c>
      <c r="AU140" s="157" t="s">
        <v>79</v>
      </c>
      <c r="AY140" s="13" t="s">
        <v>172</v>
      </c>
      <c r="BE140" s="158">
        <f t="shared" si="14"/>
        <v>0</v>
      </c>
      <c r="BF140" s="158">
        <f t="shared" si="15"/>
        <v>0</v>
      </c>
      <c r="BG140" s="158">
        <f t="shared" si="16"/>
        <v>0</v>
      </c>
      <c r="BH140" s="158">
        <f t="shared" si="17"/>
        <v>0</v>
      </c>
      <c r="BI140" s="158">
        <f t="shared" si="18"/>
        <v>0</v>
      </c>
      <c r="BJ140" s="13" t="s">
        <v>178</v>
      </c>
      <c r="BK140" s="158">
        <f t="shared" si="19"/>
        <v>0</v>
      </c>
      <c r="BL140" s="13" t="s">
        <v>177</v>
      </c>
      <c r="BM140" s="157" t="s">
        <v>1511</v>
      </c>
    </row>
    <row r="141" spans="2:65" s="1" customFormat="1" ht="24" customHeight="1" x14ac:dyDescent="0.2">
      <c r="B141" s="145"/>
      <c r="C141" s="146" t="s">
        <v>71</v>
      </c>
      <c r="D141" s="146" t="s">
        <v>174</v>
      </c>
      <c r="E141" s="147"/>
      <c r="F141" s="148" t="s">
        <v>1512</v>
      </c>
      <c r="G141" s="149" t="s">
        <v>257</v>
      </c>
      <c r="H141" s="150">
        <v>27</v>
      </c>
      <c r="I141" s="151"/>
      <c r="J141" s="150">
        <f t="shared" si="10"/>
        <v>0</v>
      </c>
      <c r="K141" s="152"/>
      <c r="L141" s="28"/>
      <c r="M141" s="153" t="s">
        <v>1</v>
      </c>
      <c r="N141" s="154" t="s">
        <v>37</v>
      </c>
      <c r="P141" s="155">
        <f t="shared" si="11"/>
        <v>0</v>
      </c>
      <c r="Q141" s="155">
        <v>0</v>
      </c>
      <c r="R141" s="155">
        <f t="shared" si="12"/>
        <v>0</v>
      </c>
      <c r="S141" s="155">
        <v>0</v>
      </c>
      <c r="T141" s="156">
        <f t="shared" si="13"/>
        <v>0</v>
      </c>
      <c r="AR141" s="157" t="s">
        <v>177</v>
      </c>
      <c r="AT141" s="157" t="s">
        <v>174</v>
      </c>
      <c r="AU141" s="157" t="s">
        <v>79</v>
      </c>
      <c r="AY141" s="13" t="s">
        <v>172</v>
      </c>
      <c r="BE141" s="158">
        <f t="shared" si="14"/>
        <v>0</v>
      </c>
      <c r="BF141" s="158">
        <f t="shared" si="15"/>
        <v>0</v>
      </c>
      <c r="BG141" s="158">
        <f t="shared" si="16"/>
        <v>0</v>
      </c>
      <c r="BH141" s="158">
        <f t="shared" si="17"/>
        <v>0</v>
      </c>
      <c r="BI141" s="158">
        <f t="shared" si="18"/>
        <v>0</v>
      </c>
      <c r="BJ141" s="13" t="s">
        <v>178</v>
      </c>
      <c r="BK141" s="158">
        <f t="shared" si="19"/>
        <v>0</v>
      </c>
      <c r="BL141" s="13" t="s">
        <v>177</v>
      </c>
      <c r="BM141" s="157" t="s">
        <v>1513</v>
      </c>
    </row>
    <row r="142" spans="2:65" s="1" customFormat="1" ht="24" customHeight="1" x14ac:dyDescent="0.2">
      <c r="B142" s="145"/>
      <c r="C142" s="146" t="s">
        <v>71</v>
      </c>
      <c r="D142" s="146" t="s">
        <v>174</v>
      </c>
      <c r="E142" s="147"/>
      <c r="F142" s="148" t="s">
        <v>1514</v>
      </c>
      <c r="G142" s="149" t="s">
        <v>257</v>
      </c>
      <c r="H142" s="150">
        <v>17</v>
      </c>
      <c r="I142" s="151"/>
      <c r="J142" s="150">
        <f t="shared" si="10"/>
        <v>0</v>
      </c>
      <c r="K142" s="152"/>
      <c r="L142" s="28"/>
      <c r="M142" s="153" t="s">
        <v>1</v>
      </c>
      <c r="N142" s="154" t="s">
        <v>37</v>
      </c>
      <c r="P142" s="155">
        <f t="shared" si="11"/>
        <v>0</v>
      </c>
      <c r="Q142" s="155">
        <v>0</v>
      </c>
      <c r="R142" s="155">
        <f t="shared" si="12"/>
        <v>0</v>
      </c>
      <c r="S142" s="155">
        <v>0</v>
      </c>
      <c r="T142" s="156">
        <f t="shared" si="13"/>
        <v>0</v>
      </c>
      <c r="AR142" s="157" t="s">
        <v>177</v>
      </c>
      <c r="AT142" s="157" t="s">
        <v>174</v>
      </c>
      <c r="AU142" s="157" t="s">
        <v>79</v>
      </c>
      <c r="AY142" s="13" t="s">
        <v>172</v>
      </c>
      <c r="BE142" s="158">
        <f t="shared" si="14"/>
        <v>0</v>
      </c>
      <c r="BF142" s="158">
        <f t="shared" si="15"/>
        <v>0</v>
      </c>
      <c r="BG142" s="158">
        <f t="shared" si="16"/>
        <v>0</v>
      </c>
      <c r="BH142" s="158">
        <f t="shared" si="17"/>
        <v>0</v>
      </c>
      <c r="BI142" s="158">
        <f t="shared" si="18"/>
        <v>0</v>
      </c>
      <c r="BJ142" s="13" t="s">
        <v>178</v>
      </c>
      <c r="BK142" s="158">
        <f t="shared" si="19"/>
        <v>0</v>
      </c>
      <c r="BL142" s="13" t="s">
        <v>177</v>
      </c>
      <c r="BM142" s="157" t="s">
        <v>1515</v>
      </c>
    </row>
    <row r="143" spans="2:65" s="1" customFormat="1" ht="16.5" customHeight="1" x14ac:dyDescent="0.2">
      <c r="B143" s="145"/>
      <c r="C143" s="146" t="s">
        <v>71</v>
      </c>
      <c r="D143" s="146" t="s">
        <v>174</v>
      </c>
      <c r="E143" s="147"/>
      <c r="F143" s="148" t="s">
        <v>1516</v>
      </c>
      <c r="G143" s="149" t="s">
        <v>257</v>
      </c>
      <c r="H143" s="150">
        <v>11</v>
      </c>
      <c r="I143" s="151"/>
      <c r="J143" s="150">
        <f t="shared" si="10"/>
        <v>0</v>
      </c>
      <c r="K143" s="152"/>
      <c r="L143" s="28"/>
      <c r="M143" s="153" t="s">
        <v>1</v>
      </c>
      <c r="N143" s="154" t="s">
        <v>37</v>
      </c>
      <c r="P143" s="155">
        <f t="shared" si="11"/>
        <v>0</v>
      </c>
      <c r="Q143" s="155">
        <v>0</v>
      </c>
      <c r="R143" s="155">
        <f t="shared" si="12"/>
        <v>0</v>
      </c>
      <c r="S143" s="155">
        <v>0</v>
      </c>
      <c r="T143" s="156">
        <f t="shared" si="13"/>
        <v>0</v>
      </c>
      <c r="AR143" s="157" t="s">
        <v>177</v>
      </c>
      <c r="AT143" s="157" t="s">
        <v>174</v>
      </c>
      <c r="AU143" s="157" t="s">
        <v>79</v>
      </c>
      <c r="AY143" s="13" t="s">
        <v>172</v>
      </c>
      <c r="BE143" s="158">
        <f t="shared" si="14"/>
        <v>0</v>
      </c>
      <c r="BF143" s="158">
        <f t="shared" si="15"/>
        <v>0</v>
      </c>
      <c r="BG143" s="158">
        <f t="shared" si="16"/>
        <v>0</v>
      </c>
      <c r="BH143" s="158">
        <f t="shared" si="17"/>
        <v>0</v>
      </c>
      <c r="BI143" s="158">
        <f t="shared" si="18"/>
        <v>0</v>
      </c>
      <c r="BJ143" s="13" t="s">
        <v>178</v>
      </c>
      <c r="BK143" s="158">
        <f t="shared" si="19"/>
        <v>0</v>
      </c>
      <c r="BL143" s="13" t="s">
        <v>177</v>
      </c>
      <c r="BM143" s="157" t="s">
        <v>1517</v>
      </c>
    </row>
    <row r="144" spans="2:65" s="1" customFormat="1" ht="16.5" customHeight="1" x14ac:dyDescent="0.2">
      <c r="B144" s="145"/>
      <c r="C144" s="146" t="s">
        <v>71</v>
      </c>
      <c r="D144" s="146" t="s">
        <v>174</v>
      </c>
      <c r="E144" s="147"/>
      <c r="F144" s="148" t="s">
        <v>1518</v>
      </c>
      <c r="G144" s="149" t="s">
        <v>257</v>
      </c>
      <c r="H144" s="150">
        <v>1</v>
      </c>
      <c r="I144" s="151"/>
      <c r="J144" s="150">
        <f t="shared" si="10"/>
        <v>0</v>
      </c>
      <c r="K144" s="152"/>
      <c r="L144" s="28"/>
      <c r="M144" s="153" t="s">
        <v>1</v>
      </c>
      <c r="N144" s="154" t="s">
        <v>37</v>
      </c>
      <c r="P144" s="155">
        <f t="shared" si="11"/>
        <v>0</v>
      </c>
      <c r="Q144" s="155">
        <v>0</v>
      </c>
      <c r="R144" s="155">
        <f t="shared" si="12"/>
        <v>0</v>
      </c>
      <c r="S144" s="155">
        <v>0</v>
      </c>
      <c r="T144" s="156">
        <f t="shared" si="13"/>
        <v>0</v>
      </c>
      <c r="AR144" s="157" t="s">
        <v>177</v>
      </c>
      <c r="AT144" s="157" t="s">
        <v>174</v>
      </c>
      <c r="AU144" s="157" t="s">
        <v>79</v>
      </c>
      <c r="AY144" s="13" t="s">
        <v>172</v>
      </c>
      <c r="BE144" s="158">
        <f t="shared" si="14"/>
        <v>0</v>
      </c>
      <c r="BF144" s="158">
        <f t="shared" si="15"/>
        <v>0</v>
      </c>
      <c r="BG144" s="158">
        <f t="shared" si="16"/>
        <v>0</v>
      </c>
      <c r="BH144" s="158">
        <f t="shared" si="17"/>
        <v>0</v>
      </c>
      <c r="BI144" s="158">
        <f t="shared" si="18"/>
        <v>0</v>
      </c>
      <c r="BJ144" s="13" t="s">
        <v>178</v>
      </c>
      <c r="BK144" s="158">
        <f t="shared" si="19"/>
        <v>0</v>
      </c>
      <c r="BL144" s="13" t="s">
        <v>177</v>
      </c>
      <c r="BM144" s="157" t="s">
        <v>1519</v>
      </c>
    </row>
    <row r="145" spans="2:65" s="1" customFormat="1" ht="16.5" customHeight="1" x14ac:dyDescent="0.2">
      <c r="B145" s="145"/>
      <c r="C145" s="146" t="s">
        <v>71</v>
      </c>
      <c r="D145" s="146" t="s">
        <v>174</v>
      </c>
      <c r="E145" s="147"/>
      <c r="F145" s="148" t="s">
        <v>1520</v>
      </c>
      <c r="G145" s="149" t="s">
        <v>257</v>
      </c>
      <c r="H145" s="150">
        <v>15</v>
      </c>
      <c r="I145" s="151"/>
      <c r="J145" s="150">
        <f t="shared" si="10"/>
        <v>0</v>
      </c>
      <c r="K145" s="152"/>
      <c r="L145" s="28"/>
      <c r="M145" s="153" t="s">
        <v>1</v>
      </c>
      <c r="N145" s="154" t="s">
        <v>37</v>
      </c>
      <c r="P145" s="155">
        <f t="shared" si="11"/>
        <v>0</v>
      </c>
      <c r="Q145" s="155">
        <v>0</v>
      </c>
      <c r="R145" s="155">
        <f t="shared" si="12"/>
        <v>0</v>
      </c>
      <c r="S145" s="155">
        <v>0</v>
      </c>
      <c r="T145" s="156">
        <f t="shared" si="13"/>
        <v>0</v>
      </c>
      <c r="AR145" s="157" t="s">
        <v>177</v>
      </c>
      <c r="AT145" s="157" t="s">
        <v>174</v>
      </c>
      <c r="AU145" s="157" t="s">
        <v>79</v>
      </c>
      <c r="AY145" s="13" t="s">
        <v>172</v>
      </c>
      <c r="BE145" s="158">
        <f t="shared" si="14"/>
        <v>0</v>
      </c>
      <c r="BF145" s="158">
        <f t="shared" si="15"/>
        <v>0</v>
      </c>
      <c r="BG145" s="158">
        <f t="shared" si="16"/>
        <v>0</v>
      </c>
      <c r="BH145" s="158">
        <f t="shared" si="17"/>
        <v>0</v>
      </c>
      <c r="BI145" s="158">
        <f t="shared" si="18"/>
        <v>0</v>
      </c>
      <c r="BJ145" s="13" t="s">
        <v>178</v>
      </c>
      <c r="BK145" s="158">
        <f t="shared" si="19"/>
        <v>0</v>
      </c>
      <c r="BL145" s="13" t="s">
        <v>177</v>
      </c>
      <c r="BM145" s="157" t="s">
        <v>1521</v>
      </c>
    </row>
    <row r="146" spans="2:65" s="1" customFormat="1" ht="16.5" customHeight="1" x14ac:dyDescent="0.2">
      <c r="B146" s="145"/>
      <c r="C146" s="146" t="s">
        <v>71</v>
      </c>
      <c r="D146" s="146" t="s">
        <v>174</v>
      </c>
      <c r="E146" s="147"/>
      <c r="F146" s="148" t="s">
        <v>1522</v>
      </c>
      <c r="G146" s="149" t="s">
        <v>257</v>
      </c>
      <c r="H146" s="150">
        <v>3</v>
      </c>
      <c r="I146" s="151"/>
      <c r="J146" s="150">
        <f t="shared" si="10"/>
        <v>0</v>
      </c>
      <c r="K146" s="152"/>
      <c r="L146" s="28"/>
      <c r="M146" s="153" t="s">
        <v>1</v>
      </c>
      <c r="N146" s="154" t="s">
        <v>37</v>
      </c>
      <c r="P146" s="155">
        <f t="shared" si="11"/>
        <v>0</v>
      </c>
      <c r="Q146" s="155">
        <v>0</v>
      </c>
      <c r="R146" s="155">
        <f t="shared" si="12"/>
        <v>0</v>
      </c>
      <c r="S146" s="155">
        <v>0</v>
      </c>
      <c r="T146" s="156">
        <f t="shared" si="13"/>
        <v>0</v>
      </c>
      <c r="AR146" s="157" t="s">
        <v>177</v>
      </c>
      <c r="AT146" s="157" t="s">
        <v>174</v>
      </c>
      <c r="AU146" s="157" t="s">
        <v>79</v>
      </c>
      <c r="AY146" s="13" t="s">
        <v>172</v>
      </c>
      <c r="BE146" s="158">
        <f t="shared" si="14"/>
        <v>0</v>
      </c>
      <c r="BF146" s="158">
        <f t="shared" si="15"/>
        <v>0</v>
      </c>
      <c r="BG146" s="158">
        <f t="shared" si="16"/>
        <v>0</v>
      </c>
      <c r="BH146" s="158">
        <f t="shared" si="17"/>
        <v>0</v>
      </c>
      <c r="BI146" s="158">
        <f t="shared" si="18"/>
        <v>0</v>
      </c>
      <c r="BJ146" s="13" t="s">
        <v>178</v>
      </c>
      <c r="BK146" s="158">
        <f t="shared" si="19"/>
        <v>0</v>
      </c>
      <c r="BL146" s="13" t="s">
        <v>177</v>
      </c>
      <c r="BM146" s="157" t="s">
        <v>1523</v>
      </c>
    </row>
    <row r="147" spans="2:65" s="1" customFormat="1" ht="16.5" customHeight="1" x14ac:dyDescent="0.2">
      <c r="B147" s="145"/>
      <c r="C147" s="146" t="s">
        <v>71</v>
      </c>
      <c r="D147" s="146" t="s">
        <v>174</v>
      </c>
      <c r="E147" s="147"/>
      <c r="F147" s="148" t="s">
        <v>1524</v>
      </c>
      <c r="G147" s="149" t="s">
        <v>257</v>
      </c>
      <c r="H147" s="150">
        <v>9</v>
      </c>
      <c r="I147" s="151"/>
      <c r="J147" s="150">
        <f t="shared" si="10"/>
        <v>0</v>
      </c>
      <c r="K147" s="152"/>
      <c r="L147" s="28"/>
      <c r="M147" s="153" t="s">
        <v>1</v>
      </c>
      <c r="N147" s="154" t="s">
        <v>37</v>
      </c>
      <c r="P147" s="155">
        <f t="shared" si="11"/>
        <v>0</v>
      </c>
      <c r="Q147" s="155">
        <v>0</v>
      </c>
      <c r="R147" s="155">
        <f t="shared" si="12"/>
        <v>0</v>
      </c>
      <c r="S147" s="155">
        <v>0</v>
      </c>
      <c r="T147" s="156">
        <f t="shared" si="13"/>
        <v>0</v>
      </c>
      <c r="AR147" s="157" t="s">
        <v>177</v>
      </c>
      <c r="AT147" s="157" t="s">
        <v>174</v>
      </c>
      <c r="AU147" s="157" t="s">
        <v>79</v>
      </c>
      <c r="AY147" s="13" t="s">
        <v>172</v>
      </c>
      <c r="BE147" s="158">
        <f t="shared" si="14"/>
        <v>0</v>
      </c>
      <c r="BF147" s="158">
        <f t="shared" si="15"/>
        <v>0</v>
      </c>
      <c r="BG147" s="158">
        <f t="shared" si="16"/>
        <v>0</v>
      </c>
      <c r="BH147" s="158">
        <f t="shared" si="17"/>
        <v>0</v>
      </c>
      <c r="BI147" s="158">
        <f t="shared" si="18"/>
        <v>0</v>
      </c>
      <c r="BJ147" s="13" t="s">
        <v>178</v>
      </c>
      <c r="BK147" s="158">
        <f t="shared" si="19"/>
        <v>0</v>
      </c>
      <c r="BL147" s="13" t="s">
        <v>177</v>
      </c>
      <c r="BM147" s="157" t="s">
        <v>1525</v>
      </c>
    </row>
    <row r="148" spans="2:65" s="1" customFormat="1" ht="16.5" customHeight="1" x14ac:dyDescent="0.2">
      <c r="B148" s="145"/>
      <c r="C148" s="146" t="s">
        <v>71</v>
      </c>
      <c r="D148" s="146" t="s">
        <v>174</v>
      </c>
      <c r="E148" s="147"/>
      <c r="F148" s="148" t="s">
        <v>1526</v>
      </c>
      <c r="G148" s="149" t="s">
        <v>257</v>
      </c>
      <c r="H148" s="150">
        <v>2</v>
      </c>
      <c r="I148" s="151"/>
      <c r="J148" s="150">
        <f t="shared" si="10"/>
        <v>0</v>
      </c>
      <c r="K148" s="152"/>
      <c r="L148" s="28"/>
      <c r="M148" s="153" t="s">
        <v>1</v>
      </c>
      <c r="N148" s="154" t="s">
        <v>37</v>
      </c>
      <c r="P148" s="155">
        <f t="shared" si="11"/>
        <v>0</v>
      </c>
      <c r="Q148" s="155">
        <v>0</v>
      </c>
      <c r="R148" s="155">
        <f t="shared" si="12"/>
        <v>0</v>
      </c>
      <c r="S148" s="155">
        <v>0</v>
      </c>
      <c r="T148" s="156">
        <f t="shared" si="13"/>
        <v>0</v>
      </c>
      <c r="AR148" s="157" t="s">
        <v>177</v>
      </c>
      <c r="AT148" s="157" t="s">
        <v>174</v>
      </c>
      <c r="AU148" s="157" t="s">
        <v>79</v>
      </c>
      <c r="AY148" s="13" t="s">
        <v>172</v>
      </c>
      <c r="BE148" s="158">
        <f t="shared" si="14"/>
        <v>0</v>
      </c>
      <c r="BF148" s="158">
        <f t="shared" si="15"/>
        <v>0</v>
      </c>
      <c r="BG148" s="158">
        <f t="shared" si="16"/>
        <v>0</v>
      </c>
      <c r="BH148" s="158">
        <f t="shared" si="17"/>
        <v>0</v>
      </c>
      <c r="BI148" s="158">
        <f t="shared" si="18"/>
        <v>0</v>
      </c>
      <c r="BJ148" s="13" t="s">
        <v>178</v>
      </c>
      <c r="BK148" s="158">
        <f t="shared" si="19"/>
        <v>0</v>
      </c>
      <c r="BL148" s="13" t="s">
        <v>177</v>
      </c>
      <c r="BM148" s="157" t="s">
        <v>1527</v>
      </c>
    </row>
    <row r="149" spans="2:65" s="1" customFormat="1" ht="16.5" customHeight="1" x14ac:dyDescent="0.2">
      <c r="B149" s="145"/>
      <c r="C149" s="146" t="s">
        <v>71</v>
      </c>
      <c r="D149" s="146" t="s">
        <v>174</v>
      </c>
      <c r="E149" s="147"/>
      <c r="F149" s="148" t="s">
        <v>1528</v>
      </c>
      <c r="G149" s="149" t="s">
        <v>257</v>
      </c>
      <c r="H149" s="150">
        <v>8</v>
      </c>
      <c r="I149" s="151"/>
      <c r="J149" s="150">
        <f t="shared" si="10"/>
        <v>0</v>
      </c>
      <c r="K149" s="152"/>
      <c r="L149" s="28"/>
      <c r="M149" s="153" t="s">
        <v>1</v>
      </c>
      <c r="N149" s="154" t="s">
        <v>37</v>
      </c>
      <c r="P149" s="155">
        <f t="shared" si="11"/>
        <v>0</v>
      </c>
      <c r="Q149" s="155">
        <v>0</v>
      </c>
      <c r="R149" s="155">
        <f t="shared" si="12"/>
        <v>0</v>
      </c>
      <c r="S149" s="155">
        <v>0</v>
      </c>
      <c r="T149" s="156">
        <f t="shared" si="13"/>
        <v>0</v>
      </c>
      <c r="AR149" s="157" t="s">
        <v>177</v>
      </c>
      <c r="AT149" s="157" t="s">
        <v>174</v>
      </c>
      <c r="AU149" s="157" t="s">
        <v>79</v>
      </c>
      <c r="AY149" s="13" t="s">
        <v>172</v>
      </c>
      <c r="BE149" s="158">
        <f t="shared" si="14"/>
        <v>0</v>
      </c>
      <c r="BF149" s="158">
        <f t="shared" si="15"/>
        <v>0</v>
      </c>
      <c r="BG149" s="158">
        <f t="shared" si="16"/>
        <v>0</v>
      </c>
      <c r="BH149" s="158">
        <f t="shared" si="17"/>
        <v>0</v>
      </c>
      <c r="BI149" s="158">
        <f t="shared" si="18"/>
        <v>0</v>
      </c>
      <c r="BJ149" s="13" t="s">
        <v>178</v>
      </c>
      <c r="BK149" s="158">
        <f t="shared" si="19"/>
        <v>0</v>
      </c>
      <c r="BL149" s="13" t="s">
        <v>177</v>
      </c>
      <c r="BM149" s="157" t="s">
        <v>1529</v>
      </c>
    </row>
    <row r="150" spans="2:65" s="1" customFormat="1" ht="16.5" customHeight="1" x14ac:dyDescent="0.2">
      <c r="B150" s="145"/>
      <c r="C150" s="146" t="s">
        <v>71</v>
      </c>
      <c r="D150" s="146" t="s">
        <v>174</v>
      </c>
      <c r="E150" s="147"/>
      <c r="F150" s="148" t="s">
        <v>1530</v>
      </c>
      <c r="G150" s="149" t="s">
        <v>257</v>
      </c>
      <c r="H150" s="150">
        <v>4</v>
      </c>
      <c r="I150" s="151"/>
      <c r="J150" s="150">
        <f t="shared" si="10"/>
        <v>0</v>
      </c>
      <c r="K150" s="152"/>
      <c r="L150" s="28"/>
      <c r="M150" s="153" t="s">
        <v>1</v>
      </c>
      <c r="N150" s="154" t="s">
        <v>37</v>
      </c>
      <c r="P150" s="155">
        <f t="shared" si="11"/>
        <v>0</v>
      </c>
      <c r="Q150" s="155">
        <v>0</v>
      </c>
      <c r="R150" s="155">
        <f t="shared" si="12"/>
        <v>0</v>
      </c>
      <c r="S150" s="155">
        <v>0</v>
      </c>
      <c r="T150" s="156">
        <f t="shared" si="13"/>
        <v>0</v>
      </c>
      <c r="AR150" s="157" t="s">
        <v>177</v>
      </c>
      <c r="AT150" s="157" t="s">
        <v>174</v>
      </c>
      <c r="AU150" s="157" t="s">
        <v>79</v>
      </c>
      <c r="AY150" s="13" t="s">
        <v>172</v>
      </c>
      <c r="BE150" s="158">
        <f t="shared" si="14"/>
        <v>0</v>
      </c>
      <c r="BF150" s="158">
        <f t="shared" si="15"/>
        <v>0</v>
      </c>
      <c r="BG150" s="158">
        <f t="shared" si="16"/>
        <v>0</v>
      </c>
      <c r="BH150" s="158">
        <f t="shared" si="17"/>
        <v>0</v>
      </c>
      <c r="BI150" s="158">
        <f t="shared" si="18"/>
        <v>0</v>
      </c>
      <c r="BJ150" s="13" t="s">
        <v>178</v>
      </c>
      <c r="BK150" s="158">
        <f t="shared" si="19"/>
        <v>0</v>
      </c>
      <c r="BL150" s="13" t="s">
        <v>177</v>
      </c>
      <c r="BM150" s="157" t="s">
        <v>1531</v>
      </c>
    </row>
    <row r="151" spans="2:65" s="1" customFormat="1" ht="24" customHeight="1" x14ac:dyDescent="0.2">
      <c r="B151" s="145"/>
      <c r="C151" s="146" t="s">
        <v>71</v>
      </c>
      <c r="D151" s="146" t="s">
        <v>174</v>
      </c>
      <c r="E151" s="147"/>
      <c r="F151" s="148" t="s">
        <v>1532</v>
      </c>
      <c r="G151" s="149" t="s">
        <v>395</v>
      </c>
      <c r="H151" s="150">
        <v>105</v>
      </c>
      <c r="I151" s="151"/>
      <c r="J151" s="150">
        <f t="shared" si="10"/>
        <v>0</v>
      </c>
      <c r="K151" s="152"/>
      <c r="L151" s="28"/>
      <c r="M151" s="153" t="s">
        <v>1</v>
      </c>
      <c r="N151" s="154" t="s">
        <v>37</v>
      </c>
      <c r="P151" s="155">
        <f t="shared" si="11"/>
        <v>0</v>
      </c>
      <c r="Q151" s="155">
        <v>0</v>
      </c>
      <c r="R151" s="155">
        <f t="shared" si="12"/>
        <v>0</v>
      </c>
      <c r="S151" s="155">
        <v>0</v>
      </c>
      <c r="T151" s="156">
        <f t="shared" si="13"/>
        <v>0</v>
      </c>
      <c r="AR151" s="157" t="s">
        <v>177</v>
      </c>
      <c r="AT151" s="157" t="s">
        <v>174</v>
      </c>
      <c r="AU151" s="157" t="s">
        <v>79</v>
      </c>
      <c r="AY151" s="13" t="s">
        <v>172</v>
      </c>
      <c r="BE151" s="158">
        <f t="shared" si="14"/>
        <v>0</v>
      </c>
      <c r="BF151" s="158">
        <f t="shared" si="15"/>
        <v>0</v>
      </c>
      <c r="BG151" s="158">
        <f t="shared" si="16"/>
        <v>0</v>
      </c>
      <c r="BH151" s="158">
        <f t="shared" si="17"/>
        <v>0</v>
      </c>
      <c r="BI151" s="158">
        <f t="shared" si="18"/>
        <v>0</v>
      </c>
      <c r="BJ151" s="13" t="s">
        <v>178</v>
      </c>
      <c r="BK151" s="158">
        <f t="shared" si="19"/>
        <v>0</v>
      </c>
      <c r="BL151" s="13" t="s">
        <v>177</v>
      </c>
      <c r="BM151" s="157" t="s">
        <v>1533</v>
      </c>
    </row>
    <row r="152" spans="2:65" s="11" customFormat="1" ht="25.95" customHeight="1" x14ac:dyDescent="0.25">
      <c r="B152" s="133"/>
      <c r="D152" s="134" t="s">
        <v>70</v>
      </c>
      <c r="E152" s="135"/>
      <c r="F152" s="135" t="s">
        <v>1051</v>
      </c>
      <c r="I152" s="136"/>
      <c r="J152" s="137">
        <f>BK152</f>
        <v>0</v>
      </c>
      <c r="L152" s="133"/>
      <c r="M152" s="138"/>
      <c r="P152" s="139">
        <f>SUM(P153:P184)</f>
        <v>0</v>
      </c>
      <c r="R152" s="139">
        <f>SUM(R153:R184)</f>
        <v>0</v>
      </c>
      <c r="T152" s="140">
        <f>SUM(T153:T184)</f>
        <v>0</v>
      </c>
      <c r="AR152" s="134" t="s">
        <v>79</v>
      </c>
      <c r="AT152" s="141" t="s">
        <v>70</v>
      </c>
      <c r="AU152" s="141" t="s">
        <v>71</v>
      </c>
      <c r="AY152" s="134" t="s">
        <v>172</v>
      </c>
      <c r="BK152" s="142">
        <f>SUM(BK153:BK184)</f>
        <v>0</v>
      </c>
    </row>
    <row r="153" spans="2:65" s="1" customFormat="1" ht="16.5" customHeight="1" x14ac:dyDescent="0.2">
      <c r="B153" s="145"/>
      <c r="C153" s="146" t="s">
        <v>71</v>
      </c>
      <c r="D153" s="146" t="s">
        <v>174</v>
      </c>
      <c r="E153" s="147"/>
      <c r="F153" s="148" t="s">
        <v>1534</v>
      </c>
      <c r="G153" s="149" t="s">
        <v>395</v>
      </c>
      <c r="H153" s="150">
        <v>85</v>
      </c>
      <c r="I153" s="151"/>
      <c r="J153" s="150">
        <f t="shared" ref="J153:J184" si="20">ROUND(I153*H153,2)</f>
        <v>0</v>
      </c>
      <c r="K153" s="152"/>
      <c r="L153" s="28"/>
      <c r="M153" s="153" t="s">
        <v>1</v>
      </c>
      <c r="N153" s="154" t="s">
        <v>37</v>
      </c>
      <c r="P153" s="155">
        <f t="shared" ref="P153:P184" si="21">O153*H153</f>
        <v>0</v>
      </c>
      <c r="Q153" s="155">
        <v>0</v>
      </c>
      <c r="R153" s="155">
        <f t="shared" ref="R153:R184" si="22">Q153*H153</f>
        <v>0</v>
      </c>
      <c r="S153" s="155">
        <v>0</v>
      </c>
      <c r="T153" s="156">
        <f t="shared" ref="T153:T184" si="23">S153*H153</f>
        <v>0</v>
      </c>
      <c r="AR153" s="157" t="s">
        <v>177</v>
      </c>
      <c r="AT153" s="157" t="s">
        <v>174</v>
      </c>
      <c r="AU153" s="157" t="s">
        <v>79</v>
      </c>
      <c r="AY153" s="13" t="s">
        <v>172</v>
      </c>
      <c r="BE153" s="158">
        <f t="shared" ref="BE153:BE184" si="24">IF(N153="základná",J153,0)</f>
        <v>0</v>
      </c>
      <c r="BF153" s="158">
        <f t="shared" ref="BF153:BF184" si="25">IF(N153="znížená",J153,0)</f>
        <v>0</v>
      </c>
      <c r="BG153" s="158">
        <f t="shared" ref="BG153:BG184" si="26">IF(N153="zákl. prenesená",J153,0)</f>
        <v>0</v>
      </c>
      <c r="BH153" s="158">
        <f t="shared" ref="BH153:BH184" si="27">IF(N153="zníž. prenesená",J153,0)</f>
        <v>0</v>
      </c>
      <c r="BI153" s="158">
        <f t="shared" ref="BI153:BI184" si="28">IF(N153="nulová",J153,0)</f>
        <v>0</v>
      </c>
      <c r="BJ153" s="13" t="s">
        <v>178</v>
      </c>
      <c r="BK153" s="158">
        <f t="shared" ref="BK153:BK184" si="29">ROUND(I153*H153,2)</f>
        <v>0</v>
      </c>
      <c r="BL153" s="13" t="s">
        <v>177</v>
      </c>
      <c r="BM153" s="157" t="s">
        <v>1535</v>
      </c>
    </row>
    <row r="154" spans="2:65" s="1" customFormat="1" ht="16.5" customHeight="1" x14ac:dyDescent="0.2">
      <c r="B154" s="145"/>
      <c r="C154" s="146" t="s">
        <v>71</v>
      </c>
      <c r="D154" s="146" t="s">
        <v>174</v>
      </c>
      <c r="E154" s="147"/>
      <c r="F154" s="148" t="s">
        <v>1536</v>
      </c>
      <c r="G154" s="149" t="s">
        <v>257</v>
      </c>
      <c r="H154" s="150">
        <v>67</v>
      </c>
      <c r="I154" s="151"/>
      <c r="J154" s="150">
        <f t="shared" si="20"/>
        <v>0</v>
      </c>
      <c r="K154" s="152"/>
      <c r="L154" s="28"/>
      <c r="M154" s="153" t="s">
        <v>1</v>
      </c>
      <c r="N154" s="154" t="s">
        <v>37</v>
      </c>
      <c r="P154" s="155">
        <f t="shared" si="21"/>
        <v>0</v>
      </c>
      <c r="Q154" s="155">
        <v>0</v>
      </c>
      <c r="R154" s="155">
        <f t="shared" si="22"/>
        <v>0</v>
      </c>
      <c r="S154" s="155">
        <v>0</v>
      </c>
      <c r="T154" s="156">
        <f t="shared" si="23"/>
        <v>0</v>
      </c>
      <c r="AR154" s="157" t="s">
        <v>177</v>
      </c>
      <c r="AT154" s="157" t="s">
        <v>174</v>
      </c>
      <c r="AU154" s="157" t="s">
        <v>79</v>
      </c>
      <c r="AY154" s="13" t="s">
        <v>172</v>
      </c>
      <c r="BE154" s="158">
        <f t="shared" si="24"/>
        <v>0</v>
      </c>
      <c r="BF154" s="158">
        <f t="shared" si="25"/>
        <v>0</v>
      </c>
      <c r="BG154" s="158">
        <f t="shared" si="26"/>
        <v>0</v>
      </c>
      <c r="BH154" s="158">
        <f t="shared" si="27"/>
        <v>0</v>
      </c>
      <c r="BI154" s="158">
        <f t="shared" si="28"/>
        <v>0</v>
      </c>
      <c r="BJ154" s="13" t="s">
        <v>178</v>
      </c>
      <c r="BK154" s="158">
        <f t="shared" si="29"/>
        <v>0</v>
      </c>
      <c r="BL154" s="13" t="s">
        <v>177</v>
      </c>
      <c r="BM154" s="157" t="s">
        <v>1537</v>
      </c>
    </row>
    <row r="155" spans="2:65" s="1" customFormat="1" ht="16.5" customHeight="1" x14ac:dyDescent="0.2">
      <c r="B155" s="145"/>
      <c r="C155" s="159" t="s">
        <v>71</v>
      </c>
      <c r="D155" s="159" t="s">
        <v>244</v>
      </c>
      <c r="E155" s="160"/>
      <c r="F155" s="161" t="s">
        <v>1538</v>
      </c>
      <c r="G155" s="162" t="s">
        <v>257</v>
      </c>
      <c r="H155" s="163">
        <v>67</v>
      </c>
      <c r="I155" s="164"/>
      <c r="J155" s="163">
        <f t="shared" si="20"/>
        <v>0</v>
      </c>
      <c r="K155" s="165"/>
      <c r="L155" s="166"/>
      <c r="M155" s="167" t="s">
        <v>1</v>
      </c>
      <c r="N155" s="168" t="s">
        <v>37</v>
      </c>
      <c r="P155" s="155">
        <f t="shared" si="21"/>
        <v>0</v>
      </c>
      <c r="Q155" s="155">
        <v>0</v>
      </c>
      <c r="R155" s="155">
        <f t="shared" si="22"/>
        <v>0</v>
      </c>
      <c r="S155" s="155">
        <v>0</v>
      </c>
      <c r="T155" s="156">
        <f t="shared" si="23"/>
        <v>0</v>
      </c>
      <c r="AR155" s="157" t="s">
        <v>201</v>
      </c>
      <c r="AT155" s="157" t="s">
        <v>244</v>
      </c>
      <c r="AU155" s="157" t="s">
        <v>79</v>
      </c>
      <c r="AY155" s="13" t="s">
        <v>172</v>
      </c>
      <c r="BE155" s="158">
        <f t="shared" si="24"/>
        <v>0</v>
      </c>
      <c r="BF155" s="158">
        <f t="shared" si="25"/>
        <v>0</v>
      </c>
      <c r="BG155" s="158">
        <f t="shared" si="26"/>
        <v>0</v>
      </c>
      <c r="BH155" s="158">
        <f t="shared" si="27"/>
        <v>0</v>
      </c>
      <c r="BI155" s="158">
        <f t="shared" si="28"/>
        <v>0</v>
      </c>
      <c r="BJ155" s="13" t="s">
        <v>178</v>
      </c>
      <c r="BK155" s="158">
        <f t="shared" si="29"/>
        <v>0</v>
      </c>
      <c r="BL155" s="13" t="s">
        <v>177</v>
      </c>
      <c r="BM155" s="157" t="s">
        <v>1539</v>
      </c>
    </row>
    <row r="156" spans="2:65" s="1" customFormat="1" ht="16.5" customHeight="1" x14ac:dyDescent="0.2">
      <c r="B156" s="145"/>
      <c r="C156" s="159" t="s">
        <v>71</v>
      </c>
      <c r="D156" s="159" t="s">
        <v>244</v>
      </c>
      <c r="E156" s="160"/>
      <c r="F156" s="161" t="s">
        <v>1540</v>
      </c>
      <c r="G156" s="162" t="s">
        <v>257</v>
      </c>
      <c r="H156" s="163">
        <v>47</v>
      </c>
      <c r="I156" s="164"/>
      <c r="J156" s="163">
        <f t="shared" si="20"/>
        <v>0</v>
      </c>
      <c r="K156" s="165"/>
      <c r="L156" s="166"/>
      <c r="M156" s="167" t="s">
        <v>1</v>
      </c>
      <c r="N156" s="168" t="s">
        <v>37</v>
      </c>
      <c r="P156" s="155">
        <f t="shared" si="21"/>
        <v>0</v>
      </c>
      <c r="Q156" s="155">
        <v>0</v>
      </c>
      <c r="R156" s="155">
        <f t="shared" si="22"/>
        <v>0</v>
      </c>
      <c r="S156" s="155">
        <v>0</v>
      </c>
      <c r="T156" s="156">
        <f t="shared" si="23"/>
        <v>0</v>
      </c>
      <c r="AR156" s="157" t="s">
        <v>201</v>
      </c>
      <c r="AT156" s="157" t="s">
        <v>244</v>
      </c>
      <c r="AU156" s="157" t="s">
        <v>79</v>
      </c>
      <c r="AY156" s="13" t="s">
        <v>172</v>
      </c>
      <c r="BE156" s="158">
        <f t="shared" si="24"/>
        <v>0</v>
      </c>
      <c r="BF156" s="158">
        <f t="shared" si="25"/>
        <v>0</v>
      </c>
      <c r="BG156" s="158">
        <f t="shared" si="26"/>
        <v>0</v>
      </c>
      <c r="BH156" s="158">
        <f t="shared" si="27"/>
        <v>0</v>
      </c>
      <c r="BI156" s="158">
        <f t="shared" si="28"/>
        <v>0</v>
      </c>
      <c r="BJ156" s="13" t="s">
        <v>178</v>
      </c>
      <c r="BK156" s="158">
        <f t="shared" si="29"/>
        <v>0</v>
      </c>
      <c r="BL156" s="13" t="s">
        <v>177</v>
      </c>
      <c r="BM156" s="157" t="s">
        <v>1541</v>
      </c>
    </row>
    <row r="157" spans="2:65" s="1" customFormat="1" ht="16.5" customHeight="1" x14ac:dyDescent="0.2">
      <c r="B157" s="145"/>
      <c r="C157" s="159" t="s">
        <v>71</v>
      </c>
      <c r="D157" s="159" t="s">
        <v>244</v>
      </c>
      <c r="E157" s="160"/>
      <c r="F157" s="161" t="s">
        <v>1542</v>
      </c>
      <c r="G157" s="162" t="s">
        <v>257</v>
      </c>
      <c r="H157" s="163">
        <v>47</v>
      </c>
      <c r="I157" s="164"/>
      <c r="J157" s="163">
        <f t="shared" si="20"/>
        <v>0</v>
      </c>
      <c r="K157" s="165"/>
      <c r="L157" s="166"/>
      <c r="M157" s="167" t="s">
        <v>1</v>
      </c>
      <c r="N157" s="168" t="s">
        <v>37</v>
      </c>
      <c r="P157" s="155">
        <f t="shared" si="21"/>
        <v>0</v>
      </c>
      <c r="Q157" s="155">
        <v>0</v>
      </c>
      <c r="R157" s="155">
        <f t="shared" si="22"/>
        <v>0</v>
      </c>
      <c r="S157" s="155">
        <v>0</v>
      </c>
      <c r="T157" s="156">
        <f t="shared" si="23"/>
        <v>0</v>
      </c>
      <c r="AR157" s="157" t="s">
        <v>201</v>
      </c>
      <c r="AT157" s="157" t="s">
        <v>244</v>
      </c>
      <c r="AU157" s="157" t="s">
        <v>79</v>
      </c>
      <c r="AY157" s="13" t="s">
        <v>172</v>
      </c>
      <c r="BE157" s="158">
        <f t="shared" si="24"/>
        <v>0</v>
      </c>
      <c r="BF157" s="158">
        <f t="shared" si="25"/>
        <v>0</v>
      </c>
      <c r="BG157" s="158">
        <f t="shared" si="26"/>
        <v>0</v>
      </c>
      <c r="BH157" s="158">
        <f t="shared" si="27"/>
        <v>0</v>
      </c>
      <c r="BI157" s="158">
        <f t="shared" si="28"/>
        <v>0</v>
      </c>
      <c r="BJ157" s="13" t="s">
        <v>178</v>
      </c>
      <c r="BK157" s="158">
        <f t="shared" si="29"/>
        <v>0</v>
      </c>
      <c r="BL157" s="13" t="s">
        <v>177</v>
      </c>
      <c r="BM157" s="157" t="s">
        <v>1543</v>
      </c>
    </row>
    <row r="158" spans="2:65" s="1" customFormat="1" ht="16.5" customHeight="1" x14ac:dyDescent="0.2">
      <c r="B158" s="145"/>
      <c r="C158" s="146" t="s">
        <v>71</v>
      </c>
      <c r="D158" s="146" t="s">
        <v>174</v>
      </c>
      <c r="E158" s="147"/>
      <c r="F158" s="148" t="s">
        <v>1544</v>
      </c>
      <c r="G158" s="149" t="s">
        <v>395</v>
      </c>
      <c r="H158" s="150">
        <v>85</v>
      </c>
      <c r="I158" s="151"/>
      <c r="J158" s="150">
        <f t="shared" si="20"/>
        <v>0</v>
      </c>
      <c r="K158" s="152"/>
      <c r="L158" s="28"/>
      <c r="M158" s="153" t="s">
        <v>1</v>
      </c>
      <c r="N158" s="154" t="s">
        <v>37</v>
      </c>
      <c r="P158" s="155">
        <f t="shared" si="21"/>
        <v>0</v>
      </c>
      <c r="Q158" s="155">
        <v>0</v>
      </c>
      <c r="R158" s="155">
        <f t="shared" si="22"/>
        <v>0</v>
      </c>
      <c r="S158" s="155">
        <v>0</v>
      </c>
      <c r="T158" s="156">
        <f t="shared" si="23"/>
        <v>0</v>
      </c>
      <c r="AR158" s="157" t="s">
        <v>177</v>
      </c>
      <c r="AT158" s="157" t="s">
        <v>174</v>
      </c>
      <c r="AU158" s="157" t="s">
        <v>79</v>
      </c>
      <c r="AY158" s="13" t="s">
        <v>172</v>
      </c>
      <c r="BE158" s="158">
        <f t="shared" si="24"/>
        <v>0</v>
      </c>
      <c r="BF158" s="158">
        <f t="shared" si="25"/>
        <v>0</v>
      </c>
      <c r="BG158" s="158">
        <f t="shared" si="26"/>
        <v>0</v>
      </c>
      <c r="BH158" s="158">
        <f t="shared" si="27"/>
        <v>0</v>
      </c>
      <c r="BI158" s="158">
        <f t="shared" si="28"/>
        <v>0</v>
      </c>
      <c r="BJ158" s="13" t="s">
        <v>178</v>
      </c>
      <c r="BK158" s="158">
        <f t="shared" si="29"/>
        <v>0</v>
      </c>
      <c r="BL158" s="13" t="s">
        <v>177</v>
      </c>
      <c r="BM158" s="157" t="s">
        <v>1545</v>
      </c>
    </row>
    <row r="159" spans="2:65" s="1" customFormat="1" ht="16.5" customHeight="1" x14ac:dyDescent="0.2">
      <c r="B159" s="145"/>
      <c r="C159" s="146" t="s">
        <v>71</v>
      </c>
      <c r="D159" s="146" t="s">
        <v>174</v>
      </c>
      <c r="E159" s="147"/>
      <c r="F159" s="148" t="s">
        <v>1546</v>
      </c>
      <c r="G159" s="149" t="s">
        <v>395</v>
      </c>
      <c r="H159" s="150">
        <v>400.5</v>
      </c>
      <c r="I159" s="151"/>
      <c r="J159" s="150">
        <f t="shared" si="20"/>
        <v>0</v>
      </c>
      <c r="K159" s="152"/>
      <c r="L159" s="28"/>
      <c r="M159" s="153" t="s">
        <v>1</v>
      </c>
      <c r="N159" s="154" t="s">
        <v>37</v>
      </c>
      <c r="P159" s="155">
        <f t="shared" si="21"/>
        <v>0</v>
      </c>
      <c r="Q159" s="155">
        <v>0</v>
      </c>
      <c r="R159" s="155">
        <f t="shared" si="22"/>
        <v>0</v>
      </c>
      <c r="S159" s="155">
        <v>0</v>
      </c>
      <c r="T159" s="156">
        <f t="shared" si="23"/>
        <v>0</v>
      </c>
      <c r="AR159" s="157" t="s">
        <v>177</v>
      </c>
      <c r="AT159" s="157" t="s">
        <v>174</v>
      </c>
      <c r="AU159" s="157" t="s">
        <v>79</v>
      </c>
      <c r="AY159" s="13" t="s">
        <v>172</v>
      </c>
      <c r="BE159" s="158">
        <f t="shared" si="24"/>
        <v>0</v>
      </c>
      <c r="BF159" s="158">
        <f t="shared" si="25"/>
        <v>0</v>
      </c>
      <c r="BG159" s="158">
        <f t="shared" si="26"/>
        <v>0</v>
      </c>
      <c r="BH159" s="158">
        <f t="shared" si="27"/>
        <v>0</v>
      </c>
      <c r="BI159" s="158">
        <f t="shared" si="28"/>
        <v>0</v>
      </c>
      <c r="BJ159" s="13" t="s">
        <v>178</v>
      </c>
      <c r="BK159" s="158">
        <f t="shared" si="29"/>
        <v>0</v>
      </c>
      <c r="BL159" s="13" t="s">
        <v>177</v>
      </c>
      <c r="BM159" s="157" t="s">
        <v>1547</v>
      </c>
    </row>
    <row r="160" spans="2:65" s="1" customFormat="1" ht="24" customHeight="1" x14ac:dyDescent="0.2">
      <c r="B160" s="145"/>
      <c r="C160" s="146" t="s">
        <v>71</v>
      </c>
      <c r="D160" s="146" t="s">
        <v>174</v>
      </c>
      <c r="E160" s="147"/>
      <c r="F160" s="148" t="s">
        <v>1548</v>
      </c>
      <c r="G160" s="149" t="s">
        <v>395</v>
      </c>
      <c r="H160" s="150">
        <v>400.5</v>
      </c>
      <c r="I160" s="151"/>
      <c r="J160" s="150">
        <f t="shared" si="20"/>
        <v>0</v>
      </c>
      <c r="K160" s="152"/>
      <c r="L160" s="28"/>
      <c r="M160" s="153" t="s">
        <v>1</v>
      </c>
      <c r="N160" s="154" t="s">
        <v>37</v>
      </c>
      <c r="P160" s="155">
        <f t="shared" si="21"/>
        <v>0</v>
      </c>
      <c r="Q160" s="155">
        <v>0</v>
      </c>
      <c r="R160" s="155">
        <f t="shared" si="22"/>
        <v>0</v>
      </c>
      <c r="S160" s="155">
        <v>0</v>
      </c>
      <c r="T160" s="156">
        <f t="shared" si="23"/>
        <v>0</v>
      </c>
      <c r="AR160" s="157" t="s">
        <v>177</v>
      </c>
      <c r="AT160" s="157" t="s">
        <v>174</v>
      </c>
      <c r="AU160" s="157" t="s">
        <v>79</v>
      </c>
      <c r="AY160" s="13" t="s">
        <v>172</v>
      </c>
      <c r="BE160" s="158">
        <f t="shared" si="24"/>
        <v>0</v>
      </c>
      <c r="BF160" s="158">
        <f t="shared" si="25"/>
        <v>0</v>
      </c>
      <c r="BG160" s="158">
        <f t="shared" si="26"/>
        <v>0</v>
      </c>
      <c r="BH160" s="158">
        <f t="shared" si="27"/>
        <v>0</v>
      </c>
      <c r="BI160" s="158">
        <f t="shared" si="28"/>
        <v>0</v>
      </c>
      <c r="BJ160" s="13" t="s">
        <v>178</v>
      </c>
      <c r="BK160" s="158">
        <f t="shared" si="29"/>
        <v>0</v>
      </c>
      <c r="BL160" s="13" t="s">
        <v>177</v>
      </c>
      <c r="BM160" s="157" t="s">
        <v>1549</v>
      </c>
    </row>
    <row r="161" spans="2:65" s="1" customFormat="1" ht="16.5" customHeight="1" x14ac:dyDescent="0.2">
      <c r="B161" s="145"/>
      <c r="C161" s="146" t="s">
        <v>71</v>
      </c>
      <c r="D161" s="146" t="s">
        <v>174</v>
      </c>
      <c r="E161" s="147"/>
      <c r="F161" s="148" t="s">
        <v>1550</v>
      </c>
      <c r="G161" s="149" t="s">
        <v>395</v>
      </c>
      <c r="H161" s="150">
        <v>21</v>
      </c>
      <c r="I161" s="151"/>
      <c r="J161" s="150">
        <f t="shared" si="20"/>
        <v>0</v>
      </c>
      <c r="K161" s="152"/>
      <c r="L161" s="28"/>
      <c r="M161" s="153" t="s">
        <v>1</v>
      </c>
      <c r="N161" s="154" t="s">
        <v>37</v>
      </c>
      <c r="P161" s="155">
        <f t="shared" si="21"/>
        <v>0</v>
      </c>
      <c r="Q161" s="155">
        <v>0</v>
      </c>
      <c r="R161" s="155">
        <f t="shared" si="22"/>
        <v>0</v>
      </c>
      <c r="S161" s="155">
        <v>0</v>
      </c>
      <c r="T161" s="156">
        <f t="shared" si="23"/>
        <v>0</v>
      </c>
      <c r="AR161" s="157" t="s">
        <v>177</v>
      </c>
      <c r="AT161" s="157" t="s">
        <v>174</v>
      </c>
      <c r="AU161" s="157" t="s">
        <v>79</v>
      </c>
      <c r="AY161" s="13" t="s">
        <v>172</v>
      </c>
      <c r="BE161" s="158">
        <f t="shared" si="24"/>
        <v>0</v>
      </c>
      <c r="BF161" s="158">
        <f t="shared" si="25"/>
        <v>0</v>
      </c>
      <c r="BG161" s="158">
        <f t="shared" si="26"/>
        <v>0</v>
      </c>
      <c r="BH161" s="158">
        <f t="shared" si="27"/>
        <v>0</v>
      </c>
      <c r="BI161" s="158">
        <f t="shared" si="28"/>
        <v>0</v>
      </c>
      <c r="BJ161" s="13" t="s">
        <v>178</v>
      </c>
      <c r="BK161" s="158">
        <f t="shared" si="29"/>
        <v>0</v>
      </c>
      <c r="BL161" s="13" t="s">
        <v>177</v>
      </c>
      <c r="BM161" s="157" t="s">
        <v>1551</v>
      </c>
    </row>
    <row r="162" spans="2:65" s="1" customFormat="1" ht="16.5" customHeight="1" x14ac:dyDescent="0.2">
      <c r="B162" s="145"/>
      <c r="C162" s="146" t="s">
        <v>71</v>
      </c>
      <c r="D162" s="146" t="s">
        <v>174</v>
      </c>
      <c r="E162" s="147"/>
      <c r="F162" s="148" t="s">
        <v>1552</v>
      </c>
      <c r="G162" s="149" t="s">
        <v>395</v>
      </c>
      <c r="H162" s="150">
        <v>7.5</v>
      </c>
      <c r="I162" s="151"/>
      <c r="J162" s="150">
        <f t="shared" si="20"/>
        <v>0</v>
      </c>
      <c r="K162" s="152"/>
      <c r="L162" s="28"/>
      <c r="M162" s="153" t="s">
        <v>1</v>
      </c>
      <c r="N162" s="154" t="s">
        <v>37</v>
      </c>
      <c r="P162" s="155">
        <f t="shared" si="21"/>
        <v>0</v>
      </c>
      <c r="Q162" s="155">
        <v>0</v>
      </c>
      <c r="R162" s="155">
        <f t="shared" si="22"/>
        <v>0</v>
      </c>
      <c r="S162" s="155">
        <v>0</v>
      </c>
      <c r="T162" s="156">
        <f t="shared" si="23"/>
        <v>0</v>
      </c>
      <c r="AR162" s="157" t="s">
        <v>177</v>
      </c>
      <c r="AT162" s="157" t="s">
        <v>174</v>
      </c>
      <c r="AU162" s="157" t="s">
        <v>79</v>
      </c>
      <c r="AY162" s="13" t="s">
        <v>172</v>
      </c>
      <c r="BE162" s="158">
        <f t="shared" si="24"/>
        <v>0</v>
      </c>
      <c r="BF162" s="158">
        <f t="shared" si="25"/>
        <v>0</v>
      </c>
      <c r="BG162" s="158">
        <f t="shared" si="26"/>
        <v>0</v>
      </c>
      <c r="BH162" s="158">
        <f t="shared" si="27"/>
        <v>0</v>
      </c>
      <c r="BI162" s="158">
        <f t="shared" si="28"/>
        <v>0</v>
      </c>
      <c r="BJ162" s="13" t="s">
        <v>178</v>
      </c>
      <c r="BK162" s="158">
        <f t="shared" si="29"/>
        <v>0</v>
      </c>
      <c r="BL162" s="13" t="s">
        <v>177</v>
      </c>
      <c r="BM162" s="157" t="s">
        <v>1553</v>
      </c>
    </row>
    <row r="163" spans="2:65" s="1" customFormat="1" ht="16.5" customHeight="1" x14ac:dyDescent="0.2">
      <c r="B163" s="145"/>
      <c r="C163" s="146" t="s">
        <v>71</v>
      </c>
      <c r="D163" s="146" t="s">
        <v>174</v>
      </c>
      <c r="E163" s="147"/>
      <c r="F163" s="148" t="s">
        <v>1550</v>
      </c>
      <c r="G163" s="149" t="s">
        <v>395</v>
      </c>
      <c r="H163" s="150">
        <v>21</v>
      </c>
      <c r="I163" s="151"/>
      <c r="J163" s="150">
        <f t="shared" si="20"/>
        <v>0</v>
      </c>
      <c r="K163" s="152"/>
      <c r="L163" s="28"/>
      <c r="M163" s="153" t="s">
        <v>1</v>
      </c>
      <c r="N163" s="154" t="s">
        <v>37</v>
      </c>
      <c r="P163" s="155">
        <f t="shared" si="21"/>
        <v>0</v>
      </c>
      <c r="Q163" s="155">
        <v>0</v>
      </c>
      <c r="R163" s="155">
        <f t="shared" si="22"/>
        <v>0</v>
      </c>
      <c r="S163" s="155">
        <v>0</v>
      </c>
      <c r="T163" s="156">
        <f t="shared" si="23"/>
        <v>0</v>
      </c>
      <c r="AR163" s="157" t="s">
        <v>177</v>
      </c>
      <c r="AT163" s="157" t="s">
        <v>174</v>
      </c>
      <c r="AU163" s="157" t="s">
        <v>79</v>
      </c>
      <c r="AY163" s="13" t="s">
        <v>172</v>
      </c>
      <c r="BE163" s="158">
        <f t="shared" si="24"/>
        <v>0</v>
      </c>
      <c r="BF163" s="158">
        <f t="shared" si="25"/>
        <v>0</v>
      </c>
      <c r="BG163" s="158">
        <f t="shared" si="26"/>
        <v>0</v>
      </c>
      <c r="BH163" s="158">
        <f t="shared" si="27"/>
        <v>0</v>
      </c>
      <c r="BI163" s="158">
        <f t="shared" si="28"/>
        <v>0</v>
      </c>
      <c r="BJ163" s="13" t="s">
        <v>178</v>
      </c>
      <c r="BK163" s="158">
        <f t="shared" si="29"/>
        <v>0</v>
      </c>
      <c r="BL163" s="13" t="s">
        <v>177</v>
      </c>
      <c r="BM163" s="157" t="s">
        <v>1554</v>
      </c>
    </row>
    <row r="164" spans="2:65" s="1" customFormat="1" ht="24" customHeight="1" x14ac:dyDescent="0.2">
      <c r="B164" s="145"/>
      <c r="C164" s="146" t="s">
        <v>71</v>
      </c>
      <c r="D164" s="146" t="s">
        <v>174</v>
      </c>
      <c r="E164" s="147"/>
      <c r="F164" s="148" t="s">
        <v>1555</v>
      </c>
      <c r="G164" s="149" t="s">
        <v>395</v>
      </c>
      <c r="H164" s="150">
        <v>108</v>
      </c>
      <c r="I164" s="151"/>
      <c r="J164" s="150">
        <f t="shared" si="20"/>
        <v>0</v>
      </c>
      <c r="K164" s="152"/>
      <c r="L164" s="28"/>
      <c r="M164" s="153" t="s">
        <v>1</v>
      </c>
      <c r="N164" s="154" t="s">
        <v>37</v>
      </c>
      <c r="P164" s="155">
        <f t="shared" si="21"/>
        <v>0</v>
      </c>
      <c r="Q164" s="155">
        <v>0</v>
      </c>
      <c r="R164" s="155">
        <f t="shared" si="22"/>
        <v>0</v>
      </c>
      <c r="S164" s="155">
        <v>0</v>
      </c>
      <c r="T164" s="156">
        <f t="shared" si="23"/>
        <v>0</v>
      </c>
      <c r="AR164" s="157" t="s">
        <v>177</v>
      </c>
      <c r="AT164" s="157" t="s">
        <v>174</v>
      </c>
      <c r="AU164" s="157" t="s">
        <v>79</v>
      </c>
      <c r="AY164" s="13" t="s">
        <v>172</v>
      </c>
      <c r="BE164" s="158">
        <f t="shared" si="24"/>
        <v>0</v>
      </c>
      <c r="BF164" s="158">
        <f t="shared" si="25"/>
        <v>0</v>
      </c>
      <c r="BG164" s="158">
        <f t="shared" si="26"/>
        <v>0</v>
      </c>
      <c r="BH164" s="158">
        <f t="shared" si="27"/>
        <v>0</v>
      </c>
      <c r="BI164" s="158">
        <f t="shared" si="28"/>
        <v>0</v>
      </c>
      <c r="BJ164" s="13" t="s">
        <v>178</v>
      </c>
      <c r="BK164" s="158">
        <f t="shared" si="29"/>
        <v>0</v>
      </c>
      <c r="BL164" s="13" t="s">
        <v>177</v>
      </c>
      <c r="BM164" s="157" t="s">
        <v>1556</v>
      </c>
    </row>
    <row r="165" spans="2:65" s="1" customFormat="1" ht="24" customHeight="1" x14ac:dyDescent="0.2">
      <c r="B165" s="145"/>
      <c r="C165" s="146" t="s">
        <v>71</v>
      </c>
      <c r="D165" s="146" t="s">
        <v>174</v>
      </c>
      <c r="E165" s="147"/>
      <c r="F165" s="148" t="s">
        <v>1557</v>
      </c>
      <c r="G165" s="149" t="s">
        <v>395</v>
      </c>
      <c r="H165" s="150">
        <v>184</v>
      </c>
      <c r="I165" s="151"/>
      <c r="J165" s="150">
        <f t="shared" si="20"/>
        <v>0</v>
      </c>
      <c r="K165" s="152"/>
      <c r="L165" s="28"/>
      <c r="M165" s="153" t="s">
        <v>1</v>
      </c>
      <c r="N165" s="154" t="s">
        <v>37</v>
      </c>
      <c r="P165" s="155">
        <f t="shared" si="21"/>
        <v>0</v>
      </c>
      <c r="Q165" s="155">
        <v>0</v>
      </c>
      <c r="R165" s="155">
        <f t="shared" si="22"/>
        <v>0</v>
      </c>
      <c r="S165" s="155">
        <v>0</v>
      </c>
      <c r="T165" s="156">
        <f t="shared" si="23"/>
        <v>0</v>
      </c>
      <c r="AR165" s="157" t="s">
        <v>177</v>
      </c>
      <c r="AT165" s="157" t="s">
        <v>174</v>
      </c>
      <c r="AU165" s="157" t="s">
        <v>79</v>
      </c>
      <c r="AY165" s="13" t="s">
        <v>172</v>
      </c>
      <c r="BE165" s="158">
        <f t="shared" si="24"/>
        <v>0</v>
      </c>
      <c r="BF165" s="158">
        <f t="shared" si="25"/>
        <v>0</v>
      </c>
      <c r="BG165" s="158">
        <f t="shared" si="26"/>
        <v>0</v>
      </c>
      <c r="BH165" s="158">
        <f t="shared" si="27"/>
        <v>0</v>
      </c>
      <c r="BI165" s="158">
        <f t="shared" si="28"/>
        <v>0</v>
      </c>
      <c r="BJ165" s="13" t="s">
        <v>178</v>
      </c>
      <c r="BK165" s="158">
        <f t="shared" si="29"/>
        <v>0</v>
      </c>
      <c r="BL165" s="13" t="s">
        <v>177</v>
      </c>
      <c r="BM165" s="157" t="s">
        <v>1558</v>
      </c>
    </row>
    <row r="166" spans="2:65" s="1" customFormat="1" ht="24" customHeight="1" x14ac:dyDescent="0.2">
      <c r="B166" s="145"/>
      <c r="C166" s="146" t="s">
        <v>71</v>
      </c>
      <c r="D166" s="146" t="s">
        <v>174</v>
      </c>
      <c r="E166" s="147"/>
      <c r="F166" s="148" t="s">
        <v>1322</v>
      </c>
      <c r="G166" s="149" t="s">
        <v>395</v>
      </c>
      <c r="H166" s="150">
        <v>33</v>
      </c>
      <c r="I166" s="151"/>
      <c r="J166" s="150">
        <f t="shared" si="20"/>
        <v>0</v>
      </c>
      <c r="K166" s="152"/>
      <c r="L166" s="28"/>
      <c r="M166" s="153" t="s">
        <v>1</v>
      </c>
      <c r="N166" s="154" t="s">
        <v>37</v>
      </c>
      <c r="P166" s="155">
        <f t="shared" si="21"/>
        <v>0</v>
      </c>
      <c r="Q166" s="155">
        <v>0</v>
      </c>
      <c r="R166" s="155">
        <f t="shared" si="22"/>
        <v>0</v>
      </c>
      <c r="S166" s="155">
        <v>0</v>
      </c>
      <c r="T166" s="156">
        <f t="shared" si="23"/>
        <v>0</v>
      </c>
      <c r="AR166" s="157" t="s">
        <v>177</v>
      </c>
      <c r="AT166" s="157" t="s">
        <v>174</v>
      </c>
      <c r="AU166" s="157" t="s">
        <v>79</v>
      </c>
      <c r="AY166" s="13" t="s">
        <v>172</v>
      </c>
      <c r="BE166" s="158">
        <f t="shared" si="24"/>
        <v>0</v>
      </c>
      <c r="BF166" s="158">
        <f t="shared" si="25"/>
        <v>0</v>
      </c>
      <c r="BG166" s="158">
        <f t="shared" si="26"/>
        <v>0</v>
      </c>
      <c r="BH166" s="158">
        <f t="shared" si="27"/>
        <v>0</v>
      </c>
      <c r="BI166" s="158">
        <f t="shared" si="28"/>
        <v>0</v>
      </c>
      <c r="BJ166" s="13" t="s">
        <v>178</v>
      </c>
      <c r="BK166" s="158">
        <f t="shared" si="29"/>
        <v>0</v>
      </c>
      <c r="BL166" s="13" t="s">
        <v>177</v>
      </c>
      <c r="BM166" s="157" t="s">
        <v>1559</v>
      </c>
    </row>
    <row r="167" spans="2:65" s="1" customFormat="1" ht="24" customHeight="1" x14ac:dyDescent="0.2">
      <c r="B167" s="145"/>
      <c r="C167" s="146" t="s">
        <v>71</v>
      </c>
      <c r="D167" s="146" t="s">
        <v>174</v>
      </c>
      <c r="E167" s="147"/>
      <c r="F167" s="148" t="s">
        <v>1560</v>
      </c>
      <c r="G167" s="149" t="s">
        <v>395</v>
      </c>
      <c r="H167" s="150">
        <v>46</v>
      </c>
      <c r="I167" s="151"/>
      <c r="J167" s="150">
        <f t="shared" si="20"/>
        <v>0</v>
      </c>
      <c r="K167" s="152"/>
      <c r="L167" s="28"/>
      <c r="M167" s="153" t="s">
        <v>1</v>
      </c>
      <c r="N167" s="154" t="s">
        <v>37</v>
      </c>
      <c r="P167" s="155">
        <f t="shared" si="21"/>
        <v>0</v>
      </c>
      <c r="Q167" s="155">
        <v>0</v>
      </c>
      <c r="R167" s="155">
        <f t="shared" si="22"/>
        <v>0</v>
      </c>
      <c r="S167" s="155">
        <v>0</v>
      </c>
      <c r="T167" s="156">
        <f t="shared" si="23"/>
        <v>0</v>
      </c>
      <c r="AR167" s="157" t="s">
        <v>177</v>
      </c>
      <c r="AT167" s="157" t="s">
        <v>174</v>
      </c>
      <c r="AU167" s="157" t="s">
        <v>79</v>
      </c>
      <c r="AY167" s="13" t="s">
        <v>172</v>
      </c>
      <c r="BE167" s="158">
        <f t="shared" si="24"/>
        <v>0</v>
      </c>
      <c r="BF167" s="158">
        <f t="shared" si="25"/>
        <v>0</v>
      </c>
      <c r="BG167" s="158">
        <f t="shared" si="26"/>
        <v>0</v>
      </c>
      <c r="BH167" s="158">
        <f t="shared" si="27"/>
        <v>0</v>
      </c>
      <c r="BI167" s="158">
        <f t="shared" si="28"/>
        <v>0</v>
      </c>
      <c r="BJ167" s="13" t="s">
        <v>178</v>
      </c>
      <c r="BK167" s="158">
        <f t="shared" si="29"/>
        <v>0</v>
      </c>
      <c r="BL167" s="13" t="s">
        <v>177</v>
      </c>
      <c r="BM167" s="157" t="s">
        <v>1561</v>
      </c>
    </row>
    <row r="168" spans="2:65" s="1" customFormat="1" ht="16.5" customHeight="1" x14ac:dyDescent="0.2">
      <c r="B168" s="145"/>
      <c r="C168" s="146" t="s">
        <v>71</v>
      </c>
      <c r="D168" s="146" t="s">
        <v>174</v>
      </c>
      <c r="E168" s="147"/>
      <c r="F168" s="148" t="s">
        <v>1562</v>
      </c>
      <c r="G168" s="149" t="s">
        <v>257</v>
      </c>
      <c r="H168" s="150">
        <v>11</v>
      </c>
      <c r="I168" s="151"/>
      <c r="J168" s="150">
        <f t="shared" si="20"/>
        <v>0</v>
      </c>
      <c r="K168" s="152"/>
      <c r="L168" s="28"/>
      <c r="M168" s="153" t="s">
        <v>1</v>
      </c>
      <c r="N168" s="154" t="s">
        <v>37</v>
      </c>
      <c r="P168" s="155">
        <f t="shared" si="21"/>
        <v>0</v>
      </c>
      <c r="Q168" s="155">
        <v>0</v>
      </c>
      <c r="R168" s="155">
        <f t="shared" si="22"/>
        <v>0</v>
      </c>
      <c r="S168" s="155">
        <v>0</v>
      </c>
      <c r="T168" s="156">
        <f t="shared" si="23"/>
        <v>0</v>
      </c>
      <c r="AR168" s="157" t="s">
        <v>177</v>
      </c>
      <c r="AT168" s="157" t="s">
        <v>174</v>
      </c>
      <c r="AU168" s="157" t="s">
        <v>79</v>
      </c>
      <c r="AY168" s="13" t="s">
        <v>172</v>
      </c>
      <c r="BE168" s="158">
        <f t="shared" si="24"/>
        <v>0</v>
      </c>
      <c r="BF168" s="158">
        <f t="shared" si="25"/>
        <v>0</v>
      </c>
      <c r="BG168" s="158">
        <f t="shared" si="26"/>
        <v>0</v>
      </c>
      <c r="BH168" s="158">
        <f t="shared" si="27"/>
        <v>0</v>
      </c>
      <c r="BI168" s="158">
        <f t="shared" si="28"/>
        <v>0</v>
      </c>
      <c r="BJ168" s="13" t="s">
        <v>178</v>
      </c>
      <c r="BK168" s="158">
        <f t="shared" si="29"/>
        <v>0</v>
      </c>
      <c r="BL168" s="13" t="s">
        <v>177</v>
      </c>
      <c r="BM168" s="157" t="s">
        <v>1563</v>
      </c>
    </row>
    <row r="169" spans="2:65" s="1" customFormat="1" ht="16.5" customHeight="1" x14ac:dyDescent="0.2">
      <c r="B169" s="145"/>
      <c r="C169" s="146" t="s">
        <v>71</v>
      </c>
      <c r="D169" s="146" t="s">
        <v>174</v>
      </c>
      <c r="E169" s="147"/>
      <c r="F169" s="148" t="s">
        <v>1564</v>
      </c>
      <c r="G169" s="149" t="s">
        <v>257</v>
      </c>
      <c r="H169" s="150">
        <v>8</v>
      </c>
      <c r="I169" s="151"/>
      <c r="J169" s="150">
        <f t="shared" si="20"/>
        <v>0</v>
      </c>
      <c r="K169" s="152"/>
      <c r="L169" s="28"/>
      <c r="M169" s="153" t="s">
        <v>1</v>
      </c>
      <c r="N169" s="154" t="s">
        <v>37</v>
      </c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177</v>
      </c>
      <c r="AT169" s="157" t="s">
        <v>174</v>
      </c>
      <c r="AU169" s="157" t="s">
        <v>79</v>
      </c>
      <c r="AY169" s="13" t="s">
        <v>172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178</v>
      </c>
      <c r="BK169" s="158">
        <f t="shared" si="29"/>
        <v>0</v>
      </c>
      <c r="BL169" s="13" t="s">
        <v>177</v>
      </c>
      <c r="BM169" s="157" t="s">
        <v>1565</v>
      </c>
    </row>
    <row r="170" spans="2:65" s="1" customFormat="1" ht="16.5" customHeight="1" x14ac:dyDescent="0.2">
      <c r="B170" s="145"/>
      <c r="C170" s="146" t="s">
        <v>71</v>
      </c>
      <c r="D170" s="146" t="s">
        <v>174</v>
      </c>
      <c r="E170" s="147"/>
      <c r="F170" s="148" t="s">
        <v>1566</v>
      </c>
      <c r="G170" s="149" t="s">
        <v>257</v>
      </c>
      <c r="H170" s="150">
        <v>1</v>
      </c>
      <c r="I170" s="151"/>
      <c r="J170" s="150">
        <f t="shared" si="20"/>
        <v>0</v>
      </c>
      <c r="K170" s="152"/>
      <c r="L170" s="28"/>
      <c r="M170" s="153" t="s">
        <v>1</v>
      </c>
      <c r="N170" s="154" t="s">
        <v>37</v>
      </c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177</v>
      </c>
      <c r="AT170" s="157" t="s">
        <v>174</v>
      </c>
      <c r="AU170" s="157" t="s">
        <v>79</v>
      </c>
      <c r="AY170" s="13" t="s">
        <v>172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178</v>
      </c>
      <c r="BK170" s="158">
        <f t="shared" si="29"/>
        <v>0</v>
      </c>
      <c r="BL170" s="13" t="s">
        <v>177</v>
      </c>
      <c r="BM170" s="157" t="s">
        <v>1567</v>
      </c>
    </row>
    <row r="171" spans="2:65" s="1" customFormat="1" ht="24" customHeight="1" x14ac:dyDescent="0.2">
      <c r="B171" s="145"/>
      <c r="C171" s="146" t="s">
        <v>71</v>
      </c>
      <c r="D171" s="146" t="s">
        <v>174</v>
      </c>
      <c r="E171" s="147"/>
      <c r="F171" s="148" t="s">
        <v>1568</v>
      </c>
      <c r="G171" s="149" t="s">
        <v>257</v>
      </c>
      <c r="H171" s="150">
        <v>9</v>
      </c>
      <c r="I171" s="151"/>
      <c r="J171" s="150">
        <f t="shared" si="20"/>
        <v>0</v>
      </c>
      <c r="K171" s="152"/>
      <c r="L171" s="28"/>
      <c r="M171" s="153" t="s">
        <v>1</v>
      </c>
      <c r="N171" s="154" t="s">
        <v>37</v>
      </c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177</v>
      </c>
      <c r="AT171" s="157" t="s">
        <v>174</v>
      </c>
      <c r="AU171" s="157" t="s">
        <v>79</v>
      </c>
      <c r="AY171" s="13" t="s">
        <v>172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178</v>
      </c>
      <c r="BK171" s="158">
        <f t="shared" si="29"/>
        <v>0</v>
      </c>
      <c r="BL171" s="13" t="s">
        <v>177</v>
      </c>
      <c r="BM171" s="157" t="s">
        <v>1569</v>
      </c>
    </row>
    <row r="172" spans="2:65" s="1" customFormat="1" ht="24" customHeight="1" x14ac:dyDescent="0.2">
      <c r="B172" s="145"/>
      <c r="C172" s="146" t="s">
        <v>71</v>
      </c>
      <c r="D172" s="146" t="s">
        <v>174</v>
      </c>
      <c r="E172" s="147"/>
      <c r="F172" s="148" t="s">
        <v>1570</v>
      </c>
      <c r="G172" s="149" t="s">
        <v>257</v>
      </c>
      <c r="H172" s="150">
        <v>3</v>
      </c>
      <c r="I172" s="151"/>
      <c r="J172" s="150">
        <f t="shared" si="20"/>
        <v>0</v>
      </c>
      <c r="K172" s="152"/>
      <c r="L172" s="28"/>
      <c r="M172" s="153" t="s">
        <v>1</v>
      </c>
      <c r="N172" s="154" t="s">
        <v>37</v>
      </c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AR172" s="157" t="s">
        <v>177</v>
      </c>
      <c r="AT172" s="157" t="s">
        <v>174</v>
      </c>
      <c r="AU172" s="157" t="s">
        <v>79</v>
      </c>
      <c r="AY172" s="13" t="s">
        <v>172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178</v>
      </c>
      <c r="BK172" s="158">
        <f t="shared" si="29"/>
        <v>0</v>
      </c>
      <c r="BL172" s="13" t="s">
        <v>177</v>
      </c>
      <c r="BM172" s="157" t="s">
        <v>1571</v>
      </c>
    </row>
    <row r="173" spans="2:65" s="1" customFormat="1" ht="24" customHeight="1" x14ac:dyDescent="0.2">
      <c r="B173" s="145"/>
      <c r="C173" s="146" t="s">
        <v>71</v>
      </c>
      <c r="D173" s="146" t="s">
        <v>174</v>
      </c>
      <c r="E173" s="147"/>
      <c r="F173" s="148" t="s">
        <v>1572</v>
      </c>
      <c r="G173" s="149" t="s">
        <v>257</v>
      </c>
      <c r="H173" s="150">
        <v>1</v>
      </c>
      <c r="I173" s="151"/>
      <c r="J173" s="150">
        <f t="shared" si="20"/>
        <v>0</v>
      </c>
      <c r="K173" s="152"/>
      <c r="L173" s="28"/>
      <c r="M173" s="153" t="s">
        <v>1</v>
      </c>
      <c r="N173" s="154" t="s">
        <v>37</v>
      </c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AR173" s="157" t="s">
        <v>177</v>
      </c>
      <c r="AT173" s="157" t="s">
        <v>174</v>
      </c>
      <c r="AU173" s="157" t="s">
        <v>79</v>
      </c>
      <c r="AY173" s="13" t="s">
        <v>172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178</v>
      </c>
      <c r="BK173" s="158">
        <f t="shared" si="29"/>
        <v>0</v>
      </c>
      <c r="BL173" s="13" t="s">
        <v>177</v>
      </c>
      <c r="BM173" s="157" t="s">
        <v>1573</v>
      </c>
    </row>
    <row r="174" spans="2:65" s="1" customFormat="1" ht="24" customHeight="1" x14ac:dyDescent="0.2">
      <c r="B174" s="145"/>
      <c r="C174" s="146" t="s">
        <v>71</v>
      </c>
      <c r="D174" s="146" t="s">
        <v>174</v>
      </c>
      <c r="E174" s="147"/>
      <c r="F174" s="148" t="s">
        <v>1574</v>
      </c>
      <c r="G174" s="149" t="s">
        <v>257</v>
      </c>
      <c r="H174" s="150">
        <v>2</v>
      </c>
      <c r="I174" s="151"/>
      <c r="J174" s="150">
        <f t="shared" si="20"/>
        <v>0</v>
      </c>
      <c r="K174" s="152"/>
      <c r="L174" s="28"/>
      <c r="M174" s="153" t="s">
        <v>1</v>
      </c>
      <c r="N174" s="154" t="s">
        <v>37</v>
      </c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AR174" s="157" t="s">
        <v>177</v>
      </c>
      <c r="AT174" s="157" t="s">
        <v>174</v>
      </c>
      <c r="AU174" s="157" t="s">
        <v>79</v>
      </c>
      <c r="AY174" s="13" t="s">
        <v>172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178</v>
      </c>
      <c r="BK174" s="158">
        <f t="shared" si="29"/>
        <v>0</v>
      </c>
      <c r="BL174" s="13" t="s">
        <v>177</v>
      </c>
      <c r="BM174" s="157" t="s">
        <v>1575</v>
      </c>
    </row>
    <row r="175" spans="2:65" s="1" customFormat="1" ht="16.5" customHeight="1" x14ac:dyDescent="0.2">
      <c r="B175" s="145"/>
      <c r="C175" s="146" t="s">
        <v>71</v>
      </c>
      <c r="D175" s="146" t="s">
        <v>174</v>
      </c>
      <c r="E175" s="147"/>
      <c r="F175" s="148" t="s">
        <v>1576</v>
      </c>
      <c r="G175" s="149" t="s">
        <v>257</v>
      </c>
      <c r="H175" s="150">
        <v>5</v>
      </c>
      <c r="I175" s="151"/>
      <c r="J175" s="150">
        <f t="shared" si="20"/>
        <v>0</v>
      </c>
      <c r="K175" s="152"/>
      <c r="L175" s="28"/>
      <c r="M175" s="153" t="s">
        <v>1</v>
      </c>
      <c r="N175" s="154" t="s">
        <v>37</v>
      </c>
      <c r="P175" s="155">
        <f t="shared" si="21"/>
        <v>0</v>
      </c>
      <c r="Q175" s="155">
        <v>0</v>
      </c>
      <c r="R175" s="155">
        <f t="shared" si="22"/>
        <v>0</v>
      </c>
      <c r="S175" s="155">
        <v>0</v>
      </c>
      <c r="T175" s="156">
        <f t="shared" si="23"/>
        <v>0</v>
      </c>
      <c r="AR175" s="157" t="s">
        <v>177</v>
      </c>
      <c r="AT175" s="157" t="s">
        <v>174</v>
      </c>
      <c r="AU175" s="157" t="s">
        <v>79</v>
      </c>
      <c r="AY175" s="13" t="s">
        <v>172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3" t="s">
        <v>178</v>
      </c>
      <c r="BK175" s="158">
        <f t="shared" si="29"/>
        <v>0</v>
      </c>
      <c r="BL175" s="13" t="s">
        <v>177</v>
      </c>
      <c r="BM175" s="157" t="s">
        <v>1577</v>
      </c>
    </row>
    <row r="176" spans="2:65" s="1" customFormat="1" ht="36" customHeight="1" x14ac:dyDescent="0.2">
      <c r="B176" s="145"/>
      <c r="C176" s="146" t="s">
        <v>71</v>
      </c>
      <c r="D176" s="146" t="s">
        <v>174</v>
      </c>
      <c r="E176" s="147"/>
      <c r="F176" s="148" t="s">
        <v>1578</v>
      </c>
      <c r="G176" s="149" t="s">
        <v>257</v>
      </c>
      <c r="H176" s="150">
        <v>3</v>
      </c>
      <c r="I176" s="151"/>
      <c r="J176" s="150">
        <f t="shared" si="20"/>
        <v>0</v>
      </c>
      <c r="K176" s="152"/>
      <c r="L176" s="28"/>
      <c r="M176" s="153" t="s">
        <v>1</v>
      </c>
      <c r="N176" s="154" t="s">
        <v>37</v>
      </c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AR176" s="157" t="s">
        <v>177</v>
      </c>
      <c r="AT176" s="157" t="s">
        <v>174</v>
      </c>
      <c r="AU176" s="157" t="s">
        <v>79</v>
      </c>
      <c r="AY176" s="13" t="s">
        <v>172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3" t="s">
        <v>178</v>
      </c>
      <c r="BK176" s="158">
        <f t="shared" si="29"/>
        <v>0</v>
      </c>
      <c r="BL176" s="13" t="s">
        <v>177</v>
      </c>
      <c r="BM176" s="157" t="s">
        <v>1579</v>
      </c>
    </row>
    <row r="177" spans="2:65" s="1" customFormat="1" ht="24" customHeight="1" x14ac:dyDescent="0.2">
      <c r="B177" s="145"/>
      <c r="C177" s="146" t="s">
        <v>71</v>
      </c>
      <c r="D177" s="146" t="s">
        <v>174</v>
      </c>
      <c r="E177" s="147"/>
      <c r="F177" s="148" t="s">
        <v>1580</v>
      </c>
      <c r="G177" s="149" t="s">
        <v>257</v>
      </c>
      <c r="H177" s="150">
        <v>18</v>
      </c>
      <c r="I177" s="151"/>
      <c r="J177" s="150">
        <f t="shared" si="20"/>
        <v>0</v>
      </c>
      <c r="K177" s="152"/>
      <c r="L177" s="28"/>
      <c r="M177" s="153" t="s">
        <v>1</v>
      </c>
      <c r="N177" s="154" t="s">
        <v>37</v>
      </c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AR177" s="157" t="s">
        <v>177</v>
      </c>
      <c r="AT177" s="157" t="s">
        <v>174</v>
      </c>
      <c r="AU177" s="157" t="s">
        <v>79</v>
      </c>
      <c r="AY177" s="13" t="s">
        <v>172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3" t="s">
        <v>178</v>
      </c>
      <c r="BK177" s="158">
        <f t="shared" si="29"/>
        <v>0</v>
      </c>
      <c r="BL177" s="13" t="s">
        <v>177</v>
      </c>
      <c r="BM177" s="157" t="s">
        <v>1581</v>
      </c>
    </row>
    <row r="178" spans="2:65" s="1" customFormat="1" ht="24" customHeight="1" x14ac:dyDescent="0.2">
      <c r="B178" s="145"/>
      <c r="C178" s="146" t="s">
        <v>71</v>
      </c>
      <c r="D178" s="146" t="s">
        <v>174</v>
      </c>
      <c r="E178" s="147"/>
      <c r="F178" s="148" t="s">
        <v>1582</v>
      </c>
      <c r="G178" s="149" t="s">
        <v>257</v>
      </c>
      <c r="H178" s="150">
        <v>1</v>
      </c>
      <c r="I178" s="151"/>
      <c r="J178" s="150">
        <f t="shared" si="20"/>
        <v>0</v>
      </c>
      <c r="K178" s="152"/>
      <c r="L178" s="28"/>
      <c r="M178" s="153" t="s">
        <v>1</v>
      </c>
      <c r="N178" s="154" t="s">
        <v>37</v>
      </c>
      <c r="P178" s="155">
        <f t="shared" si="21"/>
        <v>0</v>
      </c>
      <c r="Q178" s="155">
        <v>0</v>
      </c>
      <c r="R178" s="155">
        <f t="shared" si="22"/>
        <v>0</v>
      </c>
      <c r="S178" s="155">
        <v>0</v>
      </c>
      <c r="T178" s="156">
        <f t="shared" si="23"/>
        <v>0</v>
      </c>
      <c r="AR178" s="157" t="s">
        <v>177</v>
      </c>
      <c r="AT178" s="157" t="s">
        <v>174</v>
      </c>
      <c r="AU178" s="157" t="s">
        <v>79</v>
      </c>
      <c r="AY178" s="13" t="s">
        <v>172</v>
      </c>
      <c r="BE178" s="158">
        <f t="shared" si="24"/>
        <v>0</v>
      </c>
      <c r="BF178" s="158">
        <f t="shared" si="25"/>
        <v>0</v>
      </c>
      <c r="BG178" s="158">
        <f t="shared" si="26"/>
        <v>0</v>
      </c>
      <c r="BH178" s="158">
        <f t="shared" si="27"/>
        <v>0</v>
      </c>
      <c r="BI178" s="158">
        <f t="shared" si="28"/>
        <v>0</v>
      </c>
      <c r="BJ178" s="13" t="s">
        <v>178</v>
      </c>
      <c r="BK178" s="158">
        <f t="shared" si="29"/>
        <v>0</v>
      </c>
      <c r="BL178" s="13" t="s">
        <v>177</v>
      </c>
      <c r="BM178" s="157" t="s">
        <v>1583</v>
      </c>
    </row>
    <row r="179" spans="2:65" s="1" customFormat="1" ht="16.5" customHeight="1" x14ac:dyDescent="0.2">
      <c r="B179" s="145"/>
      <c r="C179" s="146" t="s">
        <v>71</v>
      </c>
      <c r="D179" s="146" t="s">
        <v>174</v>
      </c>
      <c r="E179" s="147"/>
      <c r="F179" s="148" t="s">
        <v>1584</v>
      </c>
      <c r="G179" s="149" t="s">
        <v>257</v>
      </c>
      <c r="H179" s="150">
        <v>9</v>
      </c>
      <c r="I179" s="151"/>
      <c r="J179" s="150">
        <f t="shared" si="20"/>
        <v>0</v>
      </c>
      <c r="K179" s="152"/>
      <c r="L179" s="28"/>
      <c r="M179" s="153" t="s">
        <v>1</v>
      </c>
      <c r="N179" s="154" t="s">
        <v>37</v>
      </c>
      <c r="P179" s="155">
        <f t="shared" si="21"/>
        <v>0</v>
      </c>
      <c r="Q179" s="155">
        <v>0</v>
      </c>
      <c r="R179" s="155">
        <f t="shared" si="22"/>
        <v>0</v>
      </c>
      <c r="S179" s="155">
        <v>0</v>
      </c>
      <c r="T179" s="156">
        <f t="shared" si="23"/>
        <v>0</v>
      </c>
      <c r="AR179" s="157" t="s">
        <v>177</v>
      </c>
      <c r="AT179" s="157" t="s">
        <v>174</v>
      </c>
      <c r="AU179" s="157" t="s">
        <v>79</v>
      </c>
      <c r="AY179" s="13" t="s">
        <v>172</v>
      </c>
      <c r="BE179" s="158">
        <f t="shared" si="24"/>
        <v>0</v>
      </c>
      <c r="BF179" s="158">
        <f t="shared" si="25"/>
        <v>0</v>
      </c>
      <c r="BG179" s="158">
        <f t="shared" si="26"/>
        <v>0</v>
      </c>
      <c r="BH179" s="158">
        <f t="shared" si="27"/>
        <v>0</v>
      </c>
      <c r="BI179" s="158">
        <f t="shared" si="28"/>
        <v>0</v>
      </c>
      <c r="BJ179" s="13" t="s">
        <v>178</v>
      </c>
      <c r="BK179" s="158">
        <f t="shared" si="29"/>
        <v>0</v>
      </c>
      <c r="BL179" s="13" t="s">
        <v>177</v>
      </c>
      <c r="BM179" s="157" t="s">
        <v>1585</v>
      </c>
    </row>
    <row r="180" spans="2:65" s="1" customFormat="1" ht="16.5" customHeight="1" x14ac:dyDescent="0.2">
      <c r="B180" s="145"/>
      <c r="C180" s="146" t="s">
        <v>71</v>
      </c>
      <c r="D180" s="146" t="s">
        <v>174</v>
      </c>
      <c r="E180" s="147"/>
      <c r="F180" s="148" t="s">
        <v>1586</v>
      </c>
      <c r="G180" s="149" t="s">
        <v>257</v>
      </c>
      <c r="H180" s="150">
        <v>2</v>
      </c>
      <c r="I180" s="151"/>
      <c r="J180" s="150">
        <f t="shared" si="20"/>
        <v>0</v>
      </c>
      <c r="K180" s="152"/>
      <c r="L180" s="28"/>
      <c r="M180" s="153" t="s">
        <v>1</v>
      </c>
      <c r="N180" s="154" t="s">
        <v>37</v>
      </c>
      <c r="P180" s="155">
        <f t="shared" si="21"/>
        <v>0</v>
      </c>
      <c r="Q180" s="155">
        <v>0</v>
      </c>
      <c r="R180" s="155">
        <f t="shared" si="22"/>
        <v>0</v>
      </c>
      <c r="S180" s="155">
        <v>0</v>
      </c>
      <c r="T180" s="156">
        <f t="shared" si="23"/>
        <v>0</v>
      </c>
      <c r="AR180" s="157" t="s">
        <v>177</v>
      </c>
      <c r="AT180" s="157" t="s">
        <v>174</v>
      </c>
      <c r="AU180" s="157" t="s">
        <v>79</v>
      </c>
      <c r="AY180" s="13" t="s">
        <v>172</v>
      </c>
      <c r="BE180" s="158">
        <f t="shared" si="24"/>
        <v>0</v>
      </c>
      <c r="BF180" s="158">
        <f t="shared" si="25"/>
        <v>0</v>
      </c>
      <c r="BG180" s="158">
        <f t="shared" si="26"/>
        <v>0</v>
      </c>
      <c r="BH180" s="158">
        <f t="shared" si="27"/>
        <v>0</v>
      </c>
      <c r="BI180" s="158">
        <f t="shared" si="28"/>
        <v>0</v>
      </c>
      <c r="BJ180" s="13" t="s">
        <v>178</v>
      </c>
      <c r="BK180" s="158">
        <f t="shared" si="29"/>
        <v>0</v>
      </c>
      <c r="BL180" s="13" t="s">
        <v>177</v>
      </c>
      <c r="BM180" s="157" t="s">
        <v>1587</v>
      </c>
    </row>
    <row r="181" spans="2:65" s="1" customFormat="1" ht="16.5" customHeight="1" x14ac:dyDescent="0.2">
      <c r="B181" s="145"/>
      <c r="C181" s="146" t="s">
        <v>71</v>
      </c>
      <c r="D181" s="146" t="s">
        <v>174</v>
      </c>
      <c r="E181" s="147"/>
      <c r="F181" s="148" t="s">
        <v>1588</v>
      </c>
      <c r="G181" s="149" t="s">
        <v>257</v>
      </c>
      <c r="H181" s="150">
        <v>7</v>
      </c>
      <c r="I181" s="151"/>
      <c r="J181" s="150">
        <f t="shared" si="20"/>
        <v>0</v>
      </c>
      <c r="K181" s="152"/>
      <c r="L181" s="28"/>
      <c r="M181" s="153" t="s">
        <v>1</v>
      </c>
      <c r="N181" s="154" t="s">
        <v>37</v>
      </c>
      <c r="P181" s="155">
        <f t="shared" si="21"/>
        <v>0</v>
      </c>
      <c r="Q181" s="155">
        <v>0</v>
      </c>
      <c r="R181" s="155">
        <f t="shared" si="22"/>
        <v>0</v>
      </c>
      <c r="S181" s="155">
        <v>0</v>
      </c>
      <c r="T181" s="156">
        <f t="shared" si="23"/>
        <v>0</v>
      </c>
      <c r="AR181" s="157" t="s">
        <v>177</v>
      </c>
      <c r="AT181" s="157" t="s">
        <v>174</v>
      </c>
      <c r="AU181" s="157" t="s">
        <v>79</v>
      </c>
      <c r="AY181" s="13" t="s">
        <v>172</v>
      </c>
      <c r="BE181" s="158">
        <f t="shared" si="24"/>
        <v>0</v>
      </c>
      <c r="BF181" s="158">
        <f t="shared" si="25"/>
        <v>0</v>
      </c>
      <c r="BG181" s="158">
        <f t="shared" si="26"/>
        <v>0</v>
      </c>
      <c r="BH181" s="158">
        <f t="shared" si="27"/>
        <v>0</v>
      </c>
      <c r="BI181" s="158">
        <f t="shared" si="28"/>
        <v>0</v>
      </c>
      <c r="BJ181" s="13" t="s">
        <v>178</v>
      </c>
      <c r="BK181" s="158">
        <f t="shared" si="29"/>
        <v>0</v>
      </c>
      <c r="BL181" s="13" t="s">
        <v>177</v>
      </c>
      <c r="BM181" s="157" t="s">
        <v>1589</v>
      </c>
    </row>
    <row r="182" spans="2:65" s="1" customFormat="1" ht="16.5" customHeight="1" x14ac:dyDescent="0.2">
      <c r="B182" s="145"/>
      <c r="C182" s="146" t="s">
        <v>71</v>
      </c>
      <c r="D182" s="146" t="s">
        <v>174</v>
      </c>
      <c r="E182" s="147"/>
      <c r="F182" s="148" t="s">
        <v>1590</v>
      </c>
      <c r="G182" s="149" t="s">
        <v>257</v>
      </c>
      <c r="H182" s="150">
        <v>7</v>
      </c>
      <c r="I182" s="151"/>
      <c r="J182" s="150">
        <f t="shared" si="20"/>
        <v>0</v>
      </c>
      <c r="K182" s="152"/>
      <c r="L182" s="28"/>
      <c r="M182" s="153" t="s">
        <v>1</v>
      </c>
      <c r="N182" s="154" t="s">
        <v>37</v>
      </c>
      <c r="P182" s="155">
        <f t="shared" si="21"/>
        <v>0</v>
      </c>
      <c r="Q182" s="155">
        <v>0</v>
      </c>
      <c r="R182" s="155">
        <f t="shared" si="22"/>
        <v>0</v>
      </c>
      <c r="S182" s="155">
        <v>0</v>
      </c>
      <c r="T182" s="156">
        <f t="shared" si="23"/>
        <v>0</v>
      </c>
      <c r="AR182" s="157" t="s">
        <v>177</v>
      </c>
      <c r="AT182" s="157" t="s">
        <v>174</v>
      </c>
      <c r="AU182" s="157" t="s">
        <v>79</v>
      </c>
      <c r="AY182" s="13" t="s">
        <v>172</v>
      </c>
      <c r="BE182" s="158">
        <f t="shared" si="24"/>
        <v>0</v>
      </c>
      <c r="BF182" s="158">
        <f t="shared" si="25"/>
        <v>0</v>
      </c>
      <c r="BG182" s="158">
        <f t="shared" si="26"/>
        <v>0</v>
      </c>
      <c r="BH182" s="158">
        <f t="shared" si="27"/>
        <v>0</v>
      </c>
      <c r="BI182" s="158">
        <f t="shared" si="28"/>
        <v>0</v>
      </c>
      <c r="BJ182" s="13" t="s">
        <v>178</v>
      </c>
      <c r="BK182" s="158">
        <f t="shared" si="29"/>
        <v>0</v>
      </c>
      <c r="BL182" s="13" t="s">
        <v>177</v>
      </c>
      <c r="BM182" s="157" t="s">
        <v>1591</v>
      </c>
    </row>
    <row r="183" spans="2:65" s="1" customFormat="1" ht="16.5" customHeight="1" x14ac:dyDescent="0.2">
      <c r="B183" s="145"/>
      <c r="C183" s="146" t="s">
        <v>71</v>
      </c>
      <c r="D183" s="146" t="s">
        <v>174</v>
      </c>
      <c r="E183" s="147"/>
      <c r="F183" s="148" t="s">
        <v>1592</v>
      </c>
      <c r="G183" s="149" t="s">
        <v>257</v>
      </c>
      <c r="H183" s="150">
        <v>7</v>
      </c>
      <c r="I183" s="151"/>
      <c r="J183" s="150">
        <f t="shared" si="20"/>
        <v>0</v>
      </c>
      <c r="K183" s="152"/>
      <c r="L183" s="28"/>
      <c r="M183" s="153" t="s">
        <v>1</v>
      </c>
      <c r="N183" s="154" t="s">
        <v>37</v>
      </c>
      <c r="P183" s="155">
        <f t="shared" si="21"/>
        <v>0</v>
      </c>
      <c r="Q183" s="155">
        <v>0</v>
      </c>
      <c r="R183" s="155">
        <f t="shared" si="22"/>
        <v>0</v>
      </c>
      <c r="S183" s="155">
        <v>0</v>
      </c>
      <c r="T183" s="156">
        <f t="shared" si="23"/>
        <v>0</v>
      </c>
      <c r="AR183" s="157" t="s">
        <v>177</v>
      </c>
      <c r="AT183" s="157" t="s">
        <v>174</v>
      </c>
      <c r="AU183" s="157" t="s">
        <v>79</v>
      </c>
      <c r="AY183" s="13" t="s">
        <v>172</v>
      </c>
      <c r="BE183" s="158">
        <f t="shared" si="24"/>
        <v>0</v>
      </c>
      <c r="BF183" s="158">
        <f t="shared" si="25"/>
        <v>0</v>
      </c>
      <c r="BG183" s="158">
        <f t="shared" si="26"/>
        <v>0</v>
      </c>
      <c r="BH183" s="158">
        <f t="shared" si="27"/>
        <v>0</v>
      </c>
      <c r="BI183" s="158">
        <f t="shared" si="28"/>
        <v>0</v>
      </c>
      <c r="BJ183" s="13" t="s">
        <v>178</v>
      </c>
      <c r="BK183" s="158">
        <f t="shared" si="29"/>
        <v>0</v>
      </c>
      <c r="BL183" s="13" t="s">
        <v>177</v>
      </c>
      <c r="BM183" s="157" t="s">
        <v>1593</v>
      </c>
    </row>
    <row r="184" spans="2:65" s="1" customFormat="1" ht="16.5" customHeight="1" x14ac:dyDescent="0.2">
      <c r="B184" s="145"/>
      <c r="C184" s="146" t="s">
        <v>71</v>
      </c>
      <c r="D184" s="146" t="s">
        <v>174</v>
      </c>
      <c r="E184" s="147"/>
      <c r="F184" s="148" t="s">
        <v>1594</v>
      </c>
      <c r="G184" s="149" t="s">
        <v>257</v>
      </c>
      <c r="H184" s="150">
        <v>2</v>
      </c>
      <c r="I184" s="151"/>
      <c r="J184" s="150">
        <f t="shared" si="20"/>
        <v>0</v>
      </c>
      <c r="K184" s="152"/>
      <c r="L184" s="28"/>
      <c r="M184" s="169" t="s">
        <v>1</v>
      </c>
      <c r="N184" s="170" t="s">
        <v>37</v>
      </c>
      <c r="O184" s="171"/>
      <c r="P184" s="172">
        <f t="shared" si="21"/>
        <v>0</v>
      </c>
      <c r="Q184" s="172">
        <v>0</v>
      </c>
      <c r="R184" s="172">
        <f t="shared" si="22"/>
        <v>0</v>
      </c>
      <c r="S184" s="172">
        <v>0</v>
      </c>
      <c r="T184" s="173">
        <f t="shared" si="23"/>
        <v>0</v>
      </c>
      <c r="AR184" s="157" t="s">
        <v>177</v>
      </c>
      <c r="AT184" s="157" t="s">
        <v>174</v>
      </c>
      <c r="AU184" s="157" t="s">
        <v>79</v>
      </c>
      <c r="AY184" s="13" t="s">
        <v>172</v>
      </c>
      <c r="BE184" s="158">
        <f t="shared" si="24"/>
        <v>0</v>
      </c>
      <c r="BF184" s="158">
        <f t="shared" si="25"/>
        <v>0</v>
      </c>
      <c r="BG184" s="158">
        <f t="shared" si="26"/>
        <v>0</v>
      </c>
      <c r="BH184" s="158">
        <f t="shared" si="27"/>
        <v>0</v>
      </c>
      <c r="BI184" s="158">
        <f t="shared" si="28"/>
        <v>0</v>
      </c>
      <c r="BJ184" s="13" t="s">
        <v>178</v>
      </c>
      <c r="BK184" s="158">
        <f t="shared" si="29"/>
        <v>0</v>
      </c>
      <c r="BL184" s="13" t="s">
        <v>177</v>
      </c>
      <c r="BM184" s="157" t="s">
        <v>1595</v>
      </c>
    </row>
    <row r="185" spans="2:65" s="1" customFormat="1" ht="6.9" customHeight="1" x14ac:dyDescent="0.2">
      <c r="B185" s="40"/>
      <c r="C185" s="41"/>
      <c r="D185" s="41"/>
      <c r="E185" s="41"/>
      <c r="F185" s="41"/>
      <c r="G185" s="41"/>
      <c r="H185" s="41"/>
      <c r="I185" s="107"/>
      <c r="J185" s="41"/>
      <c r="K185" s="41"/>
      <c r="L185" s="28"/>
    </row>
  </sheetData>
  <autoFilter ref="C118:K184" xr:uid="{00000000-0009-0000-0000-00000D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39"/>
  <sheetViews>
    <sheetView showGridLines="0" workbookViewId="0">
      <selection activeCell="Y21" sqref="Y2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119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1596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29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1597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ROUND(J123,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ROUND((SUM(BE123:BE338)),  2)</f>
        <v>0</v>
      </c>
      <c r="I33" s="95">
        <v>0.2</v>
      </c>
      <c r="J33" s="94">
        <f>ROUND(((SUM(BE123:BE338))*I33),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ROUND((SUM(BF123:BF338)),  2)</f>
        <v>0</v>
      </c>
      <c r="I34" s="95">
        <v>0.2</v>
      </c>
      <c r="J34" s="94">
        <f>ROUND(((SUM(BF123:BF338))*I34),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ROUND((SUM(BG123:BG338)),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ROUND((SUM(BH123:BH338)),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ROUND((SUM(BI123:BI338)),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14 - Elektroinštalácia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 xml:space="preserve"> 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J123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1156</v>
      </c>
      <c r="E97" s="115"/>
      <c r="F97" s="115"/>
      <c r="G97" s="115"/>
      <c r="H97" s="115"/>
      <c r="I97" s="116"/>
      <c r="J97" s="117">
        <f>J124</f>
        <v>0</v>
      </c>
      <c r="L97" s="113"/>
    </row>
    <row r="98" spans="2:12" s="9" customFormat="1" ht="19.95" customHeight="1" x14ac:dyDescent="0.2">
      <c r="B98" s="118"/>
      <c r="D98" s="119" t="s">
        <v>1157</v>
      </c>
      <c r="E98" s="120"/>
      <c r="F98" s="120"/>
      <c r="G98" s="120"/>
      <c r="H98" s="120"/>
      <c r="I98" s="121"/>
      <c r="J98" s="122">
        <f>J125</f>
        <v>0</v>
      </c>
      <c r="L98" s="118"/>
    </row>
    <row r="99" spans="2:12" s="9" customFormat="1" ht="19.95" customHeight="1" x14ac:dyDescent="0.2">
      <c r="B99" s="118"/>
      <c r="D99" s="119" t="s">
        <v>1598</v>
      </c>
      <c r="E99" s="120"/>
      <c r="F99" s="120"/>
      <c r="G99" s="120"/>
      <c r="H99" s="120"/>
      <c r="I99" s="121"/>
      <c r="J99" s="122">
        <f>J280</f>
        <v>0</v>
      </c>
      <c r="L99" s="118"/>
    </row>
    <row r="100" spans="2:12" s="9" customFormat="1" ht="19.95" customHeight="1" x14ac:dyDescent="0.2">
      <c r="B100" s="118"/>
      <c r="D100" s="119" t="s">
        <v>1599</v>
      </c>
      <c r="E100" s="120"/>
      <c r="F100" s="120"/>
      <c r="G100" s="120"/>
      <c r="H100" s="120"/>
      <c r="I100" s="121"/>
      <c r="J100" s="122">
        <f>J298</f>
        <v>0</v>
      </c>
      <c r="L100" s="118"/>
    </row>
    <row r="101" spans="2:12" s="9" customFormat="1" ht="19.95" customHeight="1" x14ac:dyDescent="0.2">
      <c r="B101" s="118"/>
      <c r="D101" s="119" t="s">
        <v>1600</v>
      </c>
      <c r="E101" s="120"/>
      <c r="F101" s="120"/>
      <c r="G101" s="120"/>
      <c r="H101" s="120"/>
      <c r="I101" s="121"/>
      <c r="J101" s="122">
        <f>J306</f>
        <v>0</v>
      </c>
      <c r="L101" s="118"/>
    </row>
    <row r="102" spans="2:12" s="9" customFormat="1" ht="19.95" customHeight="1" x14ac:dyDescent="0.2">
      <c r="B102" s="118"/>
      <c r="D102" s="119" t="s">
        <v>1601</v>
      </c>
      <c r="E102" s="120"/>
      <c r="F102" s="120"/>
      <c r="G102" s="120"/>
      <c r="H102" s="120"/>
      <c r="I102" s="121"/>
      <c r="J102" s="122">
        <f>J319</f>
        <v>0</v>
      </c>
      <c r="L102" s="118"/>
    </row>
    <row r="103" spans="2:12" s="8" customFormat="1" ht="24.9" customHeight="1" x14ac:dyDescent="0.2">
      <c r="B103" s="113"/>
      <c r="D103" s="114" t="s">
        <v>1602</v>
      </c>
      <c r="E103" s="115"/>
      <c r="F103" s="115"/>
      <c r="G103" s="115"/>
      <c r="H103" s="115"/>
      <c r="I103" s="116"/>
      <c r="J103" s="117">
        <f>J336</f>
        <v>0</v>
      </c>
      <c r="L103" s="113"/>
    </row>
    <row r="104" spans="2:12" s="1" customFormat="1" ht="21.75" customHeight="1" x14ac:dyDescent="0.2">
      <c r="B104" s="28"/>
      <c r="I104" s="86"/>
      <c r="L104" s="28"/>
    </row>
    <row r="105" spans="2:12" s="1" customFormat="1" ht="6.9" customHeight="1" x14ac:dyDescent="0.2">
      <c r="B105" s="40"/>
      <c r="C105" s="41"/>
      <c r="D105" s="41"/>
      <c r="E105" s="41"/>
      <c r="F105" s="41"/>
      <c r="G105" s="41"/>
      <c r="H105" s="41"/>
      <c r="I105" s="107"/>
      <c r="J105" s="41"/>
      <c r="K105" s="41"/>
      <c r="L105" s="28"/>
    </row>
    <row r="109" spans="2:12" s="1" customFormat="1" ht="6.9" customHeight="1" x14ac:dyDescent="0.2">
      <c r="B109" s="42"/>
      <c r="C109" s="43"/>
      <c r="D109" s="43"/>
      <c r="E109" s="43"/>
      <c r="F109" s="43"/>
      <c r="G109" s="43"/>
      <c r="H109" s="43"/>
      <c r="I109" s="108"/>
      <c r="J109" s="43"/>
      <c r="K109" s="43"/>
      <c r="L109" s="28"/>
    </row>
    <row r="110" spans="2:12" s="1" customFormat="1" ht="24.9" customHeight="1" x14ac:dyDescent="0.2">
      <c r="B110" s="28"/>
      <c r="C110" s="17" t="s">
        <v>158</v>
      </c>
      <c r="I110" s="86"/>
      <c r="L110" s="28"/>
    </row>
    <row r="111" spans="2:12" s="1" customFormat="1" ht="6.9" customHeight="1" x14ac:dyDescent="0.2">
      <c r="B111" s="28"/>
      <c r="I111" s="86"/>
      <c r="L111" s="28"/>
    </row>
    <row r="112" spans="2:12" s="1" customFormat="1" ht="12" customHeight="1" x14ac:dyDescent="0.2">
      <c r="B112" s="28"/>
      <c r="C112" s="23" t="s">
        <v>14</v>
      </c>
      <c r="I112" s="86"/>
      <c r="L112" s="28"/>
    </row>
    <row r="113" spans="2:65" s="1" customFormat="1" ht="16.5" customHeight="1" x14ac:dyDescent="0.2">
      <c r="B113" s="28"/>
      <c r="E113" s="216" t="str">
        <f>E7</f>
        <v>Zariadenie sociálnych služieb komunitného charakteru</v>
      </c>
      <c r="F113" s="217"/>
      <c r="G113" s="217"/>
      <c r="H113" s="217"/>
      <c r="I113" s="86"/>
      <c r="L113" s="28"/>
    </row>
    <row r="114" spans="2:65" s="1" customFormat="1" ht="12" customHeight="1" x14ac:dyDescent="0.2">
      <c r="B114" s="28"/>
      <c r="C114" s="23" t="s">
        <v>127</v>
      </c>
      <c r="I114" s="86"/>
      <c r="L114" s="28"/>
    </row>
    <row r="115" spans="2:65" s="1" customFormat="1" ht="16.5" customHeight="1" x14ac:dyDescent="0.2">
      <c r="B115" s="28"/>
      <c r="E115" s="190" t="str">
        <f>E9</f>
        <v>14 - Elektroinštalácia</v>
      </c>
      <c r="F115" s="215"/>
      <c r="G115" s="215"/>
      <c r="H115" s="215"/>
      <c r="I115" s="86"/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12" customHeight="1" x14ac:dyDescent="0.2">
      <c r="B117" s="28"/>
      <c r="C117" s="23" t="s">
        <v>18</v>
      </c>
      <c r="F117" s="21" t="str">
        <f>F12</f>
        <v xml:space="preserve"> </v>
      </c>
      <c r="I117" s="87" t="s">
        <v>19</v>
      </c>
      <c r="J117" s="48" t="str">
        <f>IF(J12="","",J12)</f>
        <v>Vyplň údaj</v>
      </c>
      <c r="L117" s="28"/>
    </row>
    <row r="118" spans="2:65" s="1" customFormat="1" ht="6.9" customHeight="1" x14ac:dyDescent="0.2">
      <c r="B118" s="28"/>
      <c r="I118" s="86"/>
      <c r="L118" s="28"/>
    </row>
    <row r="119" spans="2:65" s="1" customFormat="1" ht="43.05" customHeight="1" x14ac:dyDescent="0.2">
      <c r="B119" s="28"/>
      <c r="C119" s="23" t="s">
        <v>20</v>
      </c>
      <c r="F119" s="21" t="str">
        <f>E15</f>
        <v>Alžbetin dom n.o.,Klčov 224, 053 02 Spišský Hrhov</v>
      </c>
      <c r="I119" s="87" t="s">
        <v>25</v>
      </c>
      <c r="J119" s="26" t="str">
        <f>E21</f>
        <v>RG ATELIÉR, s.r.o. Námestie Sv. Mikuláša 26, SL</v>
      </c>
      <c r="L119" s="28"/>
    </row>
    <row r="120" spans="2:65" s="1" customFormat="1" ht="15.15" customHeight="1" x14ac:dyDescent="0.2">
      <c r="B120" s="28"/>
      <c r="C120" s="23" t="s">
        <v>23</v>
      </c>
      <c r="F120" s="21" t="str">
        <f>IF(E18="","",E18)</f>
        <v>Vyplň údaj</v>
      </c>
      <c r="I120" s="87" t="s">
        <v>28</v>
      </c>
      <c r="J120" s="26" t="str">
        <f>E24</f>
        <v xml:space="preserve"> </v>
      </c>
      <c r="L120" s="28"/>
    </row>
    <row r="121" spans="2:65" s="1" customFormat="1" ht="10.35" customHeight="1" x14ac:dyDescent="0.2">
      <c r="B121" s="28"/>
      <c r="I121" s="86"/>
      <c r="L121" s="28"/>
    </row>
    <row r="122" spans="2:65" s="10" customFormat="1" ht="29.25" customHeight="1" x14ac:dyDescent="0.2">
      <c r="B122" s="123"/>
      <c r="C122" s="124" t="s">
        <v>159</v>
      </c>
      <c r="D122" s="125" t="s">
        <v>56</v>
      </c>
      <c r="E122" s="125" t="s">
        <v>52</v>
      </c>
      <c r="F122" s="125" t="s">
        <v>53</v>
      </c>
      <c r="G122" s="125" t="s">
        <v>160</v>
      </c>
      <c r="H122" s="125" t="s">
        <v>161</v>
      </c>
      <c r="I122" s="126" t="s">
        <v>162</v>
      </c>
      <c r="J122" s="127" t="s">
        <v>131</v>
      </c>
      <c r="K122" s="128" t="s">
        <v>163</v>
      </c>
      <c r="L122" s="123"/>
      <c r="M122" s="54" t="s">
        <v>1</v>
      </c>
      <c r="N122" s="55" t="s">
        <v>35</v>
      </c>
      <c r="O122" s="55" t="s">
        <v>164</v>
      </c>
      <c r="P122" s="55" t="s">
        <v>165</v>
      </c>
      <c r="Q122" s="55" t="s">
        <v>166</v>
      </c>
      <c r="R122" s="55" t="s">
        <v>167</v>
      </c>
      <c r="S122" s="55" t="s">
        <v>168</v>
      </c>
      <c r="T122" s="56" t="s">
        <v>169</v>
      </c>
    </row>
    <row r="123" spans="2:65" s="1" customFormat="1" ht="22.8" customHeight="1" x14ac:dyDescent="0.3">
      <c r="B123" s="28"/>
      <c r="C123" s="59" t="s">
        <v>132</v>
      </c>
      <c r="I123" s="86"/>
      <c r="J123" s="129">
        <f>BK123</f>
        <v>0</v>
      </c>
      <c r="L123" s="28"/>
      <c r="M123" s="57"/>
      <c r="N123" s="49"/>
      <c r="O123" s="49"/>
      <c r="P123" s="130">
        <f>P124+P336</f>
        <v>0</v>
      </c>
      <c r="Q123" s="49"/>
      <c r="R123" s="130">
        <f>R124+R336</f>
        <v>0</v>
      </c>
      <c r="S123" s="49"/>
      <c r="T123" s="131">
        <f>T124+T336</f>
        <v>0</v>
      </c>
      <c r="AT123" s="13" t="s">
        <v>70</v>
      </c>
      <c r="AU123" s="13" t="s">
        <v>133</v>
      </c>
      <c r="BK123" s="132">
        <f>BK124+BK336</f>
        <v>0</v>
      </c>
    </row>
    <row r="124" spans="2:65" s="11" customFormat="1" ht="25.95" customHeight="1" x14ac:dyDescent="0.25">
      <c r="B124" s="133"/>
      <c r="D124" s="134" t="s">
        <v>70</v>
      </c>
      <c r="E124" s="135"/>
      <c r="F124" s="135" t="s">
        <v>1161</v>
      </c>
      <c r="I124" s="136"/>
      <c r="J124" s="137">
        <f>BK124</f>
        <v>0</v>
      </c>
      <c r="L124" s="133"/>
      <c r="M124" s="138"/>
      <c r="P124" s="139">
        <f>P125+P280+P298+P306+P319</f>
        <v>0</v>
      </c>
      <c r="R124" s="139">
        <f>R125+R280+R298+R306+R319</f>
        <v>0</v>
      </c>
      <c r="T124" s="140">
        <f>T125+T280+T298+T306+T319</f>
        <v>0</v>
      </c>
      <c r="AR124" s="134" t="s">
        <v>79</v>
      </c>
      <c r="AT124" s="141" t="s">
        <v>70</v>
      </c>
      <c r="AU124" s="141" t="s">
        <v>71</v>
      </c>
      <c r="AY124" s="134" t="s">
        <v>172</v>
      </c>
      <c r="BK124" s="142">
        <f>BK125+BK280+BK298+BK306+BK319</f>
        <v>0</v>
      </c>
    </row>
    <row r="125" spans="2:65" s="11" customFormat="1" ht="22.8" customHeight="1" x14ac:dyDescent="0.25">
      <c r="B125" s="133"/>
      <c r="D125" s="134" t="s">
        <v>70</v>
      </c>
      <c r="E125" s="143"/>
      <c r="F125" s="143" t="s">
        <v>1162</v>
      </c>
      <c r="I125" s="136"/>
      <c r="J125" s="144">
        <f>BK125</f>
        <v>0</v>
      </c>
      <c r="L125" s="133"/>
      <c r="M125" s="138"/>
      <c r="P125" s="139">
        <f>SUM(P126:P279)</f>
        <v>0</v>
      </c>
      <c r="R125" s="139">
        <f>SUM(R126:R279)</f>
        <v>0</v>
      </c>
      <c r="T125" s="140">
        <f>SUM(T126:T279)</f>
        <v>0</v>
      </c>
      <c r="AR125" s="134" t="s">
        <v>79</v>
      </c>
      <c r="AT125" s="141" t="s">
        <v>70</v>
      </c>
      <c r="AU125" s="141" t="s">
        <v>79</v>
      </c>
      <c r="AY125" s="134" t="s">
        <v>172</v>
      </c>
      <c r="BK125" s="142">
        <f>SUM(BK126:BK279)</f>
        <v>0</v>
      </c>
    </row>
    <row r="126" spans="2:65" s="1" customFormat="1" ht="24" customHeight="1" x14ac:dyDescent="0.2">
      <c r="B126" s="145"/>
      <c r="C126" s="146" t="s">
        <v>79</v>
      </c>
      <c r="D126" s="146" t="s">
        <v>174</v>
      </c>
      <c r="E126" s="147"/>
      <c r="F126" s="148" t="s">
        <v>1603</v>
      </c>
      <c r="G126" s="149" t="s">
        <v>395</v>
      </c>
      <c r="H126" s="150">
        <v>400</v>
      </c>
      <c r="I126" s="151"/>
      <c r="J126" s="150">
        <f t="shared" ref="J126:J157" si="0">ROUND(I126*H126,2)</f>
        <v>0</v>
      </c>
      <c r="K126" s="152"/>
      <c r="L126" s="28"/>
      <c r="M126" s="153" t="s">
        <v>1</v>
      </c>
      <c r="N126" s="154" t="s">
        <v>37</v>
      </c>
      <c r="P126" s="155">
        <f t="shared" ref="P126:P157" si="1">O126*H126</f>
        <v>0</v>
      </c>
      <c r="Q126" s="155">
        <v>0</v>
      </c>
      <c r="R126" s="155">
        <f t="shared" ref="R126:R157" si="2">Q126*H126</f>
        <v>0</v>
      </c>
      <c r="S126" s="155">
        <v>0</v>
      </c>
      <c r="T126" s="156">
        <f t="shared" ref="T126:T157" si="3">S126*H126</f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ref="BE126:BE157" si="4">IF(N126="základná",J126,0)</f>
        <v>0</v>
      </c>
      <c r="BF126" s="158">
        <f t="shared" ref="BF126:BF157" si="5">IF(N126="znížená",J126,0)</f>
        <v>0</v>
      </c>
      <c r="BG126" s="158">
        <f t="shared" ref="BG126:BG157" si="6">IF(N126="zákl. prenesená",J126,0)</f>
        <v>0</v>
      </c>
      <c r="BH126" s="158">
        <f t="shared" ref="BH126:BH157" si="7">IF(N126="zníž. prenesená",J126,0)</f>
        <v>0</v>
      </c>
      <c r="BI126" s="158">
        <f t="shared" ref="BI126:BI157" si="8">IF(N126="nulová",J126,0)</f>
        <v>0</v>
      </c>
      <c r="BJ126" s="13" t="s">
        <v>178</v>
      </c>
      <c r="BK126" s="158">
        <f t="shared" ref="BK126:BK157" si="9">ROUND(I126*H126,2)</f>
        <v>0</v>
      </c>
      <c r="BL126" s="13" t="s">
        <v>177</v>
      </c>
      <c r="BM126" s="157" t="s">
        <v>1604</v>
      </c>
    </row>
    <row r="127" spans="2:65" s="1" customFormat="1" ht="16.5" customHeight="1" x14ac:dyDescent="0.2">
      <c r="B127" s="145"/>
      <c r="C127" s="159" t="s">
        <v>178</v>
      </c>
      <c r="D127" s="159" t="s">
        <v>244</v>
      </c>
      <c r="E127" s="160"/>
      <c r="F127" s="161" t="s">
        <v>1605</v>
      </c>
      <c r="G127" s="162" t="s">
        <v>395</v>
      </c>
      <c r="H127" s="163">
        <v>420</v>
      </c>
      <c r="I127" s="164"/>
      <c r="J127" s="163">
        <f t="shared" si="0"/>
        <v>0</v>
      </c>
      <c r="K127" s="165"/>
      <c r="L127" s="166"/>
      <c r="M127" s="167" t="s">
        <v>1</v>
      </c>
      <c r="N127" s="168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201</v>
      </c>
      <c r="AT127" s="157" t="s">
        <v>244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1606</v>
      </c>
    </row>
    <row r="128" spans="2:65" s="1" customFormat="1" ht="24" customHeight="1" x14ac:dyDescent="0.2">
      <c r="B128" s="145"/>
      <c r="C128" s="146" t="s">
        <v>247</v>
      </c>
      <c r="D128" s="146" t="s">
        <v>174</v>
      </c>
      <c r="E128" s="147"/>
      <c r="F128" s="148" t="s">
        <v>1607</v>
      </c>
      <c r="G128" s="149" t="s">
        <v>395</v>
      </c>
      <c r="H128" s="150">
        <v>140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1608</v>
      </c>
    </row>
    <row r="129" spans="2:65" s="1" customFormat="1" ht="16.5" customHeight="1" x14ac:dyDescent="0.2">
      <c r="B129" s="145"/>
      <c r="C129" s="159" t="s">
        <v>177</v>
      </c>
      <c r="D129" s="159" t="s">
        <v>244</v>
      </c>
      <c r="E129" s="160"/>
      <c r="F129" s="161" t="s">
        <v>1609</v>
      </c>
      <c r="G129" s="162" t="s">
        <v>395</v>
      </c>
      <c r="H129" s="163">
        <v>63</v>
      </c>
      <c r="I129" s="164"/>
      <c r="J129" s="163">
        <f t="shared" si="0"/>
        <v>0</v>
      </c>
      <c r="K129" s="165"/>
      <c r="L129" s="166"/>
      <c r="M129" s="167" t="s">
        <v>1</v>
      </c>
      <c r="N129" s="168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201</v>
      </c>
      <c r="AT129" s="157" t="s">
        <v>244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1610</v>
      </c>
    </row>
    <row r="130" spans="2:65" s="1" customFormat="1" ht="16.5" customHeight="1" x14ac:dyDescent="0.2">
      <c r="B130" s="145"/>
      <c r="C130" s="159" t="s">
        <v>209</v>
      </c>
      <c r="D130" s="159" t="s">
        <v>244</v>
      </c>
      <c r="E130" s="160"/>
      <c r="F130" s="161" t="s">
        <v>1611</v>
      </c>
      <c r="G130" s="162" t="s">
        <v>395</v>
      </c>
      <c r="H130" s="163">
        <v>84</v>
      </c>
      <c r="I130" s="164"/>
      <c r="J130" s="163">
        <f t="shared" si="0"/>
        <v>0</v>
      </c>
      <c r="K130" s="165"/>
      <c r="L130" s="166"/>
      <c r="M130" s="167" t="s">
        <v>1</v>
      </c>
      <c r="N130" s="168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201</v>
      </c>
      <c r="AT130" s="157" t="s">
        <v>244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1612</v>
      </c>
    </row>
    <row r="131" spans="2:65" s="1" customFormat="1" ht="24" customHeight="1" x14ac:dyDescent="0.2">
      <c r="B131" s="145"/>
      <c r="C131" s="146" t="s">
        <v>198</v>
      </c>
      <c r="D131" s="146" t="s">
        <v>174</v>
      </c>
      <c r="E131" s="147"/>
      <c r="F131" s="148" t="s">
        <v>1613</v>
      </c>
      <c r="G131" s="149" t="s">
        <v>395</v>
      </c>
      <c r="H131" s="150">
        <v>30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1614</v>
      </c>
    </row>
    <row r="132" spans="2:65" s="1" customFormat="1" ht="24" customHeight="1" x14ac:dyDescent="0.2">
      <c r="B132" s="145"/>
      <c r="C132" s="159" t="s">
        <v>195</v>
      </c>
      <c r="D132" s="159" t="s">
        <v>244</v>
      </c>
      <c r="E132" s="160"/>
      <c r="F132" s="161" t="s">
        <v>1615</v>
      </c>
      <c r="G132" s="162" t="s">
        <v>395</v>
      </c>
      <c r="H132" s="163">
        <v>30</v>
      </c>
      <c r="I132" s="164"/>
      <c r="J132" s="163">
        <f t="shared" si="0"/>
        <v>0</v>
      </c>
      <c r="K132" s="165"/>
      <c r="L132" s="166"/>
      <c r="M132" s="167" t="s">
        <v>1</v>
      </c>
      <c r="N132" s="168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201</v>
      </c>
      <c r="AT132" s="157" t="s">
        <v>244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1616</v>
      </c>
    </row>
    <row r="133" spans="2:65" s="1" customFormat="1" ht="24" customHeight="1" x14ac:dyDescent="0.2">
      <c r="B133" s="145"/>
      <c r="C133" s="146" t="s">
        <v>201</v>
      </c>
      <c r="D133" s="146" t="s">
        <v>174</v>
      </c>
      <c r="E133" s="147"/>
      <c r="F133" s="148" t="s">
        <v>1163</v>
      </c>
      <c r="G133" s="149" t="s">
        <v>395</v>
      </c>
      <c r="H133" s="150">
        <v>20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1617</v>
      </c>
    </row>
    <row r="134" spans="2:65" s="1" customFormat="1" ht="24" customHeight="1" x14ac:dyDescent="0.2">
      <c r="B134" s="145"/>
      <c r="C134" s="159" t="s">
        <v>233</v>
      </c>
      <c r="D134" s="159" t="s">
        <v>244</v>
      </c>
      <c r="E134" s="160"/>
      <c r="F134" s="161" t="s">
        <v>1618</v>
      </c>
      <c r="G134" s="162" t="s">
        <v>395</v>
      </c>
      <c r="H134" s="163">
        <v>20</v>
      </c>
      <c r="I134" s="164"/>
      <c r="J134" s="163">
        <f t="shared" si="0"/>
        <v>0</v>
      </c>
      <c r="K134" s="165"/>
      <c r="L134" s="166"/>
      <c r="M134" s="167" t="s">
        <v>1</v>
      </c>
      <c r="N134" s="168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1619</v>
      </c>
    </row>
    <row r="135" spans="2:65" s="1" customFormat="1" ht="16.5" customHeight="1" x14ac:dyDescent="0.2">
      <c r="B135" s="145"/>
      <c r="C135" s="146" t="s">
        <v>236</v>
      </c>
      <c r="D135" s="146" t="s">
        <v>174</v>
      </c>
      <c r="E135" s="147"/>
      <c r="F135" s="148" t="s">
        <v>1620</v>
      </c>
      <c r="G135" s="149" t="s">
        <v>1192</v>
      </c>
      <c r="H135" s="150">
        <v>268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1621</v>
      </c>
    </row>
    <row r="136" spans="2:65" s="1" customFormat="1" ht="16.5" customHeight="1" x14ac:dyDescent="0.2">
      <c r="B136" s="145"/>
      <c r="C136" s="159" t="s">
        <v>108</v>
      </c>
      <c r="D136" s="159" t="s">
        <v>244</v>
      </c>
      <c r="E136" s="160"/>
      <c r="F136" s="161" t="s">
        <v>1622</v>
      </c>
      <c r="G136" s="162" t="s">
        <v>257</v>
      </c>
      <c r="H136" s="163">
        <v>268</v>
      </c>
      <c r="I136" s="164"/>
      <c r="J136" s="163">
        <f t="shared" si="0"/>
        <v>0</v>
      </c>
      <c r="K136" s="165"/>
      <c r="L136" s="166"/>
      <c r="M136" s="167" t="s">
        <v>1</v>
      </c>
      <c r="N136" s="168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201</v>
      </c>
      <c r="AT136" s="157" t="s">
        <v>244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1623</v>
      </c>
    </row>
    <row r="137" spans="2:65" s="1" customFormat="1" ht="24" customHeight="1" x14ac:dyDescent="0.2">
      <c r="B137" s="145"/>
      <c r="C137" s="146" t="s">
        <v>111</v>
      </c>
      <c r="D137" s="146" t="s">
        <v>174</v>
      </c>
      <c r="E137" s="147"/>
      <c r="F137" s="148" t="s">
        <v>1624</v>
      </c>
      <c r="G137" s="149" t="s">
        <v>257</v>
      </c>
      <c r="H137" s="150">
        <v>8</v>
      </c>
      <c r="I137" s="151"/>
      <c r="J137" s="150">
        <f t="shared" si="0"/>
        <v>0</v>
      </c>
      <c r="K137" s="152"/>
      <c r="L137" s="28"/>
      <c r="M137" s="153" t="s">
        <v>1</v>
      </c>
      <c r="N137" s="154" t="s">
        <v>37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178</v>
      </c>
      <c r="BK137" s="158">
        <f t="shared" si="9"/>
        <v>0</v>
      </c>
      <c r="BL137" s="13" t="s">
        <v>177</v>
      </c>
      <c r="BM137" s="157" t="s">
        <v>1625</v>
      </c>
    </row>
    <row r="138" spans="2:65" s="1" customFormat="1" ht="16.5" customHeight="1" x14ac:dyDescent="0.2">
      <c r="B138" s="145"/>
      <c r="C138" s="159" t="s">
        <v>114</v>
      </c>
      <c r="D138" s="159" t="s">
        <v>244</v>
      </c>
      <c r="E138" s="160"/>
      <c r="F138" s="161" t="s">
        <v>1626</v>
      </c>
      <c r="G138" s="162" t="s">
        <v>257</v>
      </c>
      <c r="H138" s="163">
        <v>8</v>
      </c>
      <c r="I138" s="164"/>
      <c r="J138" s="163">
        <f t="shared" si="0"/>
        <v>0</v>
      </c>
      <c r="K138" s="165"/>
      <c r="L138" s="166"/>
      <c r="M138" s="167" t="s">
        <v>1</v>
      </c>
      <c r="N138" s="168" t="s">
        <v>37</v>
      </c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201</v>
      </c>
      <c r="AT138" s="157" t="s">
        <v>244</v>
      </c>
      <c r="AU138" s="157" t="s">
        <v>178</v>
      </c>
      <c r="AY138" s="13" t="s">
        <v>172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178</v>
      </c>
      <c r="BK138" s="158">
        <f t="shared" si="9"/>
        <v>0</v>
      </c>
      <c r="BL138" s="13" t="s">
        <v>177</v>
      </c>
      <c r="BM138" s="157" t="s">
        <v>1627</v>
      </c>
    </row>
    <row r="139" spans="2:65" s="1" customFormat="1" ht="16.5" customHeight="1" x14ac:dyDescent="0.2">
      <c r="B139" s="145"/>
      <c r="C139" s="146" t="s">
        <v>117</v>
      </c>
      <c r="D139" s="146" t="s">
        <v>174</v>
      </c>
      <c r="E139" s="147"/>
      <c r="F139" s="148" t="s">
        <v>1628</v>
      </c>
      <c r="G139" s="149" t="s">
        <v>257</v>
      </c>
      <c r="H139" s="150">
        <v>3</v>
      </c>
      <c r="I139" s="151"/>
      <c r="J139" s="150">
        <f t="shared" si="0"/>
        <v>0</v>
      </c>
      <c r="K139" s="152"/>
      <c r="L139" s="28"/>
      <c r="M139" s="153" t="s">
        <v>1</v>
      </c>
      <c r="N139" s="154" t="s">
        <v>37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178</v>
      </c>
      <c r="BK139" s="158">
        <f t="shared" si="9"/>
        <v>0</v>
      </c>
      <c r="BL139" s="13" t="s">
        <v>177</v>
      </c>
      <c r="BM139" s="157" t="s">
        <v>1629</v>
      </c>
    </row>
    <row r="140" spans="2:65" s="1" customFormat="1" ht="24" customHeight="1" x14ac:dyDescent="0.2">
      <c r="B140" s="145"/>
      <c r="C140" s="159" t="s">
        <v>120</v>
      </c>
      <c r="D140" s="159" t="s">
        <v>244</v>
      </c>
      <c r="E140" s="160"/>
      <c r="F140" s="161" t="s">
        <v>1630</v>
      </c>
      <c r="G140" s="162" t="s">
        <v>257</v>
      </c>
      <c r="H140" s="163">
        <v>3</v>
      </c>
      <c r="I140" s="164"/>
      <c r="J140" s="163">
        <f t="shared" si="0"/>
        <v>0</v>
      </c>
      <c r="K140" s="165"/>
      <c r="L140" s="166"/>
      <c r="M140" s="167" t="s">
        <v>1</v>
      </c>
      <c r="N140" s="168" t="s">
        <v>37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201</v>
      </c>
      <c r="AT140" s="157" t="s">
        <v>244</v>
      </c>
      <c r="AU140" s="157" t="s">
        <v>178</v>
      </c>
      <c r="AY140" s="13" t="s">
        <v>172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178</v>
      </c>
      <c r="BK140" s="158">
        <f t="shared" si="9"/>
        <v>0</v>
      </c>
      <c r="BL140" s="13" t="s">
        <v>177</v>
      </c>
      <c r="BM140" s="157" t="s">
        <v>1631</v>
      </c>
    </row>
    <row r="141" spans="2:65" s="1" customFormat="1" ht="24" customHeight="1" x14ac:dyDescent="0.2">
      <c r="B141" s="145"/>
      <c r="C141" s="146" t="s">
        <v>123</v>
      </c>
      <c r="D141" s="146" t="s">
        <v>174</v>
      </c>
      <c r="E141" s="147"/>
      <c r="F141" s="148" t="s">
        <v>1632</v>
      </c>
      <c r="G141" s="149" t="s">
        <v>257</v>
      </c>
      <c r="H141" s="150">
        <v>50</v>
      </c>
      <c r="I141" s="151"/>
      <c r="J141" s="150">
        <f t="shared" si="0"/>
        <v>0</v>
      </c>
      <c r="K141" s="152"/>
      <c r="L141" s="28"/>
      <c r="M141" s="153" t="s">
        <v>1</v>
      </c>
      <c r="N141" s="154" t="s">
        <v>37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178</v>
      </c>
      <c r="BK141" s="158">
        <f t="shared" si="9"/>
        <v>0</v>
      </c>
      <c r="BL141" s="13" t="s">
        <v>177</v>
      </c>
      <c r="BM141" s="157" t="s">
        <v>1633</v>
      </c>
    </row>
    <row r="142" spans="2:65" s="1" customFormat="1" ht="16.5" customHeight="1" x14ac:dyDescent="0.2">
      <c r="B142" s="145"/>
      <c r="C142" s="159" t="s">
        <v>883</v>
      </c>
      <c r="D142" s="159" t="s">
        <v>244</v>
      </c>
      <c r="E142" s="160"/>
      <c r="F142" s="161" t="s">
        <v>1634</v>
      </c>
      <c r="G142" s="162" t="s">
        <v>257</v>
      </c>
      <c r="H142" s="163">
        <v>50</v>
      </c>
      <c r="I142" s="164"/>
      <c r="J142" s="163">
        <f t="shared" si="0"/>
        <v>0</v>
      </c>
      <c r="K142" s="165"/>
      <c r="L142" s="166"/>
      <c r="M142" s="167" t="s">
        <v>1</v>
      </c>
      <c r="N142" s="168" t="s">
        <v>37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201</v>
      </c>
      <c r="AT142" s="157" t="s">
        <v>244</v>
      </c>
      <c r="AU142" s="157" t="s">
        <v>178</v>
      </c>
      <c r="AY142" s="13" t="s">
        <v>172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178</v>
      </c>
      <c r="BK142" s="158">
        <f t="shared" si="9"/>
        <v>0</v>
      </c>
      <c r="BL142" s="13" t="s">
        <v>177</v>
      </c>
      <c r="BM142" s="157" t="s">
        <v>1635</v>
      </c>
    </row>
    <row r="143" spans="2:65" s="1" customFormat="1" ht="24" customHeight="1" x14ac:dyDescent="0.2">
      <c r="B143" s="145"/>
      <c r="C143" s="146" t="s">
        <v>205</v>
      </c>
      <c r="D143" s="146" t="s">
        <v>174</v>
      </c>
      <c r="E143" s="147"/>
      <c r="F143" s="148" t="s">
        <v>1636</v>
      </c>
      <c r="G143" s="149" t="s">
        <v>257</v>
      </c>
      <c r="H143" s="150">
        <v>5</v>
      </c>
      <c r="I143" s="151"/>
      <c r="J143" s="150">
        <f t="shared" si="0"/>
        <v>0</v>
      </c>
      <c r="K143" s="152"/>
      <c r="L143" s="28"/>
      <c r="M143" s="153" t="s">
        <v>1</v>
      </c>
      <c r="N143" s="154" t="s">
        <v>37</v>
      </c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178</v>
      </c>
      <c r="BK143" s="158">
        <f t="shared" si="9"/>
        <v>0</v>
      </c>
      <c r="BL143" s="13" t="s">
        <v>177</v>
      </c>
      <c r="BM143" s="157" t="s">
        <v>1637</v>
      </c>
    </row>
    <row r="144" spans="2:65" s="1" customFormat="1" ht="16.5" customHeight="1" x14ac:dyDescent="0.2">
      <c r="B144" s="145"/>
      <c r="C144" s="159" t="s">
        <v>212</v>
      </c>
      <c r="D144" s="159" t="s">
        <v>244</v>
      </c>
      <c r="E144" s="160"/>
      <c r="F144" s="161" t="s">
        <v>1638</v>
      </c>
      <c r="G144" s="162" t="s">
        <v>257</v>
      </c>
      <c r="H144" s="163">
        <v>5</v>
      </c>
      <c r="I144" s="164"/>
      <c r="J144" s="163">
        <f t="shared" si="0"/>
        <v>0</v>
      </c>
      <c r="K144" s="165"/>
      <c r="L144" s="166"/>
      <c r="M144" s="167" t="s">
        <v>1</v>
      </c>
      <c r="N144" s="168" t="s">
        <v>37</v>
      </c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201</v>
      </c>
      <c r="AT144" s="157" t="s">
        <v>244</v>
      </c>
      <c r="AU144" s="157" t="s">
        <v>178</v>
      </c>
      <c r="AY144" s="13" t="s">
        <v>172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178</v>
      </c>
      <c r="BK144" s="158">
        <f t="shared" si="9"/>
        <v>0</v>
      </c>
      <c r="BL144" s="13" t="s">
        <v>177</v>
      </c>
      <c r="BM144" s="157" t="s">
        <v>1639</v>
      </c>
    </row>
    <row r="145" spans="2:65" s="1" customFormat="1" ht="24" customHeight="1" x14ac:dyDescent="0.2">
      <c r="B145" s="145"/>
      <c r="C145" s="146" t="s">
        <v>7</v>
      </c>
      <c r="D145" s="146" t="s">
        <v>174</v>
      </c>
      <c r="E145" s="147"/>
      <c r="F145" s="148" t="s">
        <v>1640</v>
      </c>
      <c r="G145" s="149" t="s">
        <v>395</v>
      </c>
      <c r="H145" s="150">
        <v>70</v>
      </c>
      <c r="I145" s="151"/>
      <c r="J145" s="150">
        <f t="shared" si="0"/>
        <v>0</v>
      </c>
      <c r="K145" s="152"/>
      <c r="L145" s="28"/>
      <c r="M145" s="153" t="s">
        <v>1</v>
      </c>
      <c r="N145" s="154" t="s">
        <v>37</v>
      </c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178</v>
      </c>
      <c r="BK145" s="158">
        <f t="shared" si="9"/>
        <v>0</v>
      </c>
      <c r="BL145" s="13" t="s">
        <v>177</v>
      </c>
      <c r="BM145" s="157" t="s">
        <v>1641</v>
      </c>
    </row>
    <row r="146" spans="2:65" s="1" customFormat="1" ht="24" customHeight="1" x14ac:dyDescent="0.2">
      <c r="B146" s="145"/>
      <c r="C146" s="159" t="s">
        <v>217</v>
      </c>
      <c r="D146" s="159" t="s">
        <v>244</v>
      </c>
      <c r="E146" s="160"/>
      <c r="F146" s="161" t="s">
        <v>1642</v>
      </c>
      <c r="G146" s="162" t="s">
        <v>395</v>
      </c>
      <c r="H146" s="163">
        <v>70</v>
      </c>
      <c r="I146" s="164"/>
      <c r="J146" s="163">
        <f t="shared" si="0"/>
        <v>0</v>
      </c>
      <c r="K146" s="165"/>
      <c r="L146" s="166"/>
      <c r="M146" s="167" t="s">
        <v>1</v>
      </c>
      <c r="N146" s="168" t="s">
        <v>37</v>
      </c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201</v>
      </c>
      <c r="AT146" s="157" t="s">
        <v>244</v>
      </c>
      <c r="AU146" s="157" t="s">
        <v>178</v>
      </c>
      <c r="AY146" s="13" t="s">
        <v>172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178</v>
      </c>
      <c r="BK146" s="158">
        <f t="shared" si="9"/>
        <v>0</v>
      </c>
      <c r="BL146" s="13" t="s">
        <v>177</v>
      </c>
      <c r="BM146" s="157" t="s">
        <v>1643</v>
      </c>
    </row>
    <row r="147" spans="2:65" s="1" customFormat="1" ht="24" customHeight="1" x14ac:dyDescent="0.2">
      <c r="B147" s="145"/>
      <c r="C147" s="146" t="s">
        <v>220</v>
      </c>
      <c r="D147" s="146" t="s">
        <v>174</v>
      </c>
      <c r="E147" s="147"/>
      <c r="F147" s="148" t="s">
        <v>1644</v>
      </c>
      <c r="G147" s="149" t="s">
        <v>207</v>
      </c>
      <c r="H147" s="150">
        <v>0.3</v>
      </c>
      <c r="I147" s="151"/>
      <c r="J147" s="150">
        <f t="shared" si="0"/>
        <v>0</v>
      </c>
      <c r="K147" s="152"/>
      <c r="L147" s="28"/>
      <c r="M147" s="153" t="s">
        <v>1</v>
      </c>
      <c r="N147" s="154" t="s">
        <v>37</v>
      </c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178</v>
      </c>
      <c r="BK147" s="158">
        <f t="shared" si="9"/>
        <v>0</v>
      </c>
      <c r="BL147" s="13" t="s">
        <v>177</v>
      </c>
      <c r="BM147" s="157" t="s">
        <v>1645</v>
      </c>
    </row>
    <row r="148" spans="2:65" s="1" customFormat="1" ht="24" customHeight="1" x14ac:dyDescent="0.2">
      <c r="B148" s="145"/>
      <c r="C148" s="146" t="s">
        <v>474</v>
      </c>
      <c r="D148" s="146" t="s">
        <v>174</v>
      </c>
      <c r="E148" s="147"/>
      <c r="F148" s="148" t="s">
        <v>1646</v>
      </c>
      <c r="G148" s="149" t="s">
        <v>1192</v>
      </c>
      <c r="H148" s="150">
        <v>340</v>
      </c>
      <c r="I148" s="151"/>
      <c r="J148" s="150">
        <f t="shared" si="0"/>
        <v>0</v>
      </c>
      <c r="K148" s="152"/>
      <c r="L148" s="28"/>
      <c r="M148" s="153" t="s">
        <v>1</v>
      </c>
      <c r="N148" s="154" t="s">
        <v>37</v>
      </c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178</v>
      </c>
      <c r="BK148" s="158">
        <f t="shared" si="9"/>
        <v>0</v>
      </c>
      <c r="BL148" s="13" t="s">
        <v>177</v>
      </c>
      <c r="BM148" s="157" t="s">
        <v>1647</v>
      </c>
    </row>
    <row r="149" spans="2:65" s="1" customFormat="1" ht="24" customHeight="1" x14ac:dyDescent="0.2">
      <c r="B149" s="145"/>
      <c r="C149" s="146" t="s">
        <v>477</v>
      </c>
      <c r="D149" s="146" t="s">
        <v>174</v>
      </c>
      <c r="E149" s="147"/>
      <c r="F149" s="148" t="s">
        <v>1648</v>
      </c>
      <c r="G149" s="149" t="s">
        <v>1192</v>
      </c>
      <c r="H149" s="150">
        <v>128</v>
      </c>
      <c r="I149" s="151"/>
      <c r="J149" s="150">
        <f t="shared" si="0"/>
        <v>0</v>
      </c>
      <c r="K149" s="152"/>
      <c r="L149" s="28"/>
      <c r="M149" s="153" t="s">
        <v>1</v>
      </c>
      <c r="N149" s="154" t="s">
        <v>37</v>
      </c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177</v>
      </c>
      <c r="AT149" s="157" t="s">
        <v>174</v>
      </c>
      <c r="AU149" s="157" t="s">
        <v>178</v>
      </c>
      <c r="AY149" s="13" t="s">
        <v>172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178</v>
      </c>
      <c r="BK149" s="158">
        <f t="shared" si="9"/>
        <v>0</v>
      </c>
      <c r="BL149" s="13" t="s">
        <v>177</v>
      </c>
      <c r="BM149" s="157" t="s">
        <v>1649</v>
      </c>
    </row>
    <row r="150" spans="2:65" s="1" customFormat="1" ht="24" customHeight="1" x14ac:dyDescent="0.2">
      <c r="B150" s="145"/>
      <c r="C150" s="146" t="s">
        <v>495</v>
      </c>
      <c r="D150" s="146" t="s">
        <v>174</v>
      </c>
      <c r="E150" s="147"/>
      <c r="F150" s="148" t="s">
        <v>1650</v>
      </c>
      <c r="G150" s="149" t="s">
        <v>1192</v>
      </c>
      <c r="H150" s="150">
        <v>36</v>
      </c>
      <c r="I150" s="151"/>
      <c r="J150" s="150">
        <f t="shared" si="0"/>
        <v>0</v>
      </c>
      <c r="K150" s="152"/>
      <c r="L150" s="28"/>
      <c r="M150" s="153" t="s">
        <v>1</v>
      </c>
      <c r="N150" s="154" t="s">
        <v>37</v>
      </c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177</v>
      </c>
      <c r="AT150" s="157" t="s">
        <v>174</v>
      </c>
      <c r="AU150" s="157" t="s">
        <v>178</v>
      </c>
      <c r="AY150" s="13" t="s">
        <v>172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178</v>
      </c>
      <c r="BK150" s="158">
        <f t="shared" si="9"/>
        <v>0</v>
      </c>
      <c r="BL150" s="13" t="s">
        <v>177</v>
      </c>
      <c r="BM150" s="157" t="s">
        <v>1651</v>
      </c>
    </row>
    <row r="151" spans="2:65" s="1" customFormat="1" ht="24" customHeight="1" x14ac:dyDescent="0.2">
      <c r="B151" s="145"/>
      <c r="C151" s="146" t="s">
        <v>946</v>
      </c>
      <c r="D151" s="146" t="s">
        <v>174</v>
      </c>
      <c r="E151" s="147"/>
      <c r="F151" s="148" t="s">
        <v>1167</v>
      </c>
      <c r="G151" s="149" t="s">
        <v>257</v>
      </c>
      <c r="H151" s="150">
        <v>16</v>
      </c>
      <c r="I151" s="151"/>
      <c r="J151" s="150">
        <f t="shared" si="0"/>
        <v>0</v>
      </c>
      <c r="K151" s="152"/>
      <c r="L151" s="28"/>
      <c r="M151" s="153" t="s">
        <v>1</v>
      </c>
      <c r="N151" s="154" t="s">
        <v>37</v>
      </c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177</v>
      </c>
      <c r="AT151" s="157" t="s">
        <v>174</v>
      </c>
      <c r="AU151" s="157" t="s">
        <v>178</v>
      </c>
      <c r="AY151" s="13" t="s">
        <v>172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178</v>
      </c>
      <c r="BK151" s="158">
        <f t="shared" si="9"/>
        <v>0</v>
      </c>
      <c r="BL151" s="13" t="s">
        <v>177</v>
      </c>
      <c r="BM151" s="157" t="s">
        <v>1652</v>
      </c>
    </row>
    <row r="152" spans="2:65" s="1" customFormat="1" ht="24" customHeight="1" x14ac:dyDescent="0.2">
      <c r="B152" s="145"/>
      <c r="C152" s="146" t="s">
        <v>226</v>
      </c>
      <c r="D152" s="146" t="s">
        <v>174</v>
      </c>
      <c r="E152" s="147"/>
      <c r="F152" s="148" t="s">
        <v>1169</v>
      </c>
      <c r="G152" s="149" t="s">
        <v>257</v>
      </c>
      <c r="H152" s="150">
        <v>2</v>
      </c>
      <c r="I152" s="151"/>
      <c r="J152" s="150">
        <f t="shared" si="0"/>
        <v>0</v>
      </c>
      <c r="K152" s="152"/>
      <c r="L152" s="28"/>
      <c r="M152" s="153" t="s">
        <v>1</v>
      </c>
      <c r="N152" s="154" t="s">
        <v>37</v>
      </c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177</v>
      </c>
      <c r="AT152" s="157" t="s">
        <v>174</v>
      </c>
      <c r="AU152" s="157" t="s">
        <v>178</v>
      </c>
      <c r="AY152" s="13" t="s">
        <v>172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3" t="s">
        <v>178</v>
      </c>
      <c r="BK152" s="158">
        <f t="shared" si="9"/>
        <v>0</v>
      </c>
      <c r="BL152" s="13" t="s">
        <v>177</v>
      </c>
      <c r="BM152" s="157" t="s">
        <v>1653</v>
      </c>
    </row>
    <row r="153" spans="2:65" s="1" customFormat="1" ht="24" customHeight="1" x14ac:dyDescent="0.2">
      <c r="B153" s="145"/>
      <c r="C153" s="159" t="s">
        <v>252</v>
      </c>
      <c r="D153" s="159" t="s">
        <v>244</v>
      </c>
      <c r="E153" s="160"/>
      <c r="F153" s="161" t="s">
        <v>1171</v>
      </c>
      <c r="G153" s="162" t="s">
        <v>257</v>
      </c>
      <c r="H153" s="163">
        <v>2</v>
      </c>
      <c r="I153" s="164"/>
      <c r="J153" s="163">
        <f t="shared" si="0"/>
        <v>0</v>
      </c>
      <c r="K153" s="165"/>
      <c r="L153" s="166"/>
      <c r="M153" s="167" t="s">
        <v>1</v>
      </c>
      <c r="N153" s="168" t="s">
        <v>37</v>
      </c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201</v>
      </c>
      <c r="AT153" s="157" t="s">
        <v>244</v>
      </c>
      <c r="AU153" s="157" t="s">
        <v>178</v>
      </c>
      <c r="AY153" s="13" t="s">
        <v>172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3" t="s">
        <v>178</v>
      </c>
      <c r="BK153" s="158">
        <f t="shared" si="9"/>
        <v>0</v>
      </c>
      <c r="BL153" s="13" t="s">
        <v>177</v>
      </c>
      <c r="BM153" s="157" t="s">
        <v>1654</v>
      </c>
    </row>
    <row r="154" spans="2:65" s="1" customFormat="1" ht="24" customHeight="1" x14ac:dyDescent="0.2">
      <c r="B154" s="145"/>
      <c r="C154" s="146" t="s">
        <v>249</v>
      </c>
      <c r="D154" s="146" t="s">
        <v>174</v>
      </c>
      <c r="E154" s="147"/>
      <c r="F154" s="148" t="s">
        <v>1655</v>
      </c>
      <c r="G154" s="149" t="s">
        <v>257</v>
      </c>
      <c r="H154" s="150">
        <v>2</v>
      </c>
      <c r="I154" s="151"/>
      <c r="J154" s="150">
        <f t="shared" si="0"/>
        <v>0</v>
      </c>
      <c r="K154" s="152"/>
      <c r="L154" s="28"/>
      <c r="M154" s="153" t="s">
        <v>1</v>
      </c>
      <c r="N154" s="154" t="s">
        <v>37</v>
      </c>
      <c r="P154" s="155">
        <f t="shared" si="1"/>
        <v>0</v>
      </c>
      <c r="Q154" s="155">
        <v>0</v>
      </c>
      <c r="R154" s="155">
        <f t="shared" si="2"/>
        <v>0</v>
      </c>
      <c r="S154" s="155">
        <v>0</v>
      </c>
      <c r="T154" s="156">
        <f t="shared" si="3"/>
        <v>0</v>
      </c>
      <c r="AR154" s="157" t="s">
        <v>177</v>
      </c>
      <c r="AT154" s="157" t="s">
        <v>174</v>
      </c>
      <c r="AU154" s="157" t="s">
        <v>178</v>
      </c>
      <c r="AY154" s="13" t="s">
        <v>172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3" t="s">
        <v>178</v>
      </c>
      <c r="BK154" s="158">
        <f t="shared" si="9"/>
        <v>0</v>
      </c>
      <c r="BL154" s="13" t="s">
        <v>177</v>
      </c>
      <c r="BM154" s="157" t="s">
        <v>1656</v>
      </c>
    </row>
    <row r="155" spans="2:65" s="1" customFormat="1" ht="16.5" customHeight="1" x14ac:dyDescent="0.2">
      <c r="B155" s="145"/>
      <c r="C155" s="159" t="s">
        <v>304</v>
      </c>
      <c r="D155" s="159" t="s">
        <v>244</v>
      </c>
      <c r="E155" s="160"/>
      <c r="F155" s="161" t="s">
        <v>1657</v>
      </c>
      <c r="G155" s="162" t="s">
        <v>257</v>
      </c>
      <c r="H155" s="163">
        <v>2</v>
      </c>
      <c r="I155" s="164"/>
      <c r="J155" s="163">
        <f t="shared" si="0"/>
        <v>0</v>
      </c>
      <c r="K155" s="165"/>
      <c r="L155" s="166"/>
      <c r="M155" s="167" t="s">
        <v>1</v>
      </c>
      <c r="N155" s="168" t="s">
        <v>37</v>
      </c>
      <c r="P155" s="155">
        <f t="shared" si="1"/>
        <v>0</v>
      </c>
      <c r="Q155" s="155">
        <v>0</v>
      </c>
      <c r="R155" s="155">
        <f t="shared" si="2"/>
        <v>0</v>
      </c>
      <c r="S155" s="155">
        <v>0</v>
      </c>
      <c r="T155" s="156">
        <f t="shared" si="3"/>
        <v>0</v>
      </c>
      <c r="AR155" s="157" t="s">
        <v>201</v>
      </c>
      <c r="AT155" s="157" t="s">
        <v>244</v>
      </c>
      <c r="AU155" s="157" t="s">
        <v>178</v>
      </c>
      <c r="AY155" s="13" t="s">
        <v>172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3" t="s">
        <v>178</v>
      </c>
      <c r="BK155" s="158">
        <f t="shared" si="9"/>
        <v>0</v>
      </c>
      <c r="BL155" s="13" t="s">
        <v>177</v>
      </c>
      <c r="BM155" s="157" t="s">
        <v>1658</v>
      </c>
    </row>
    <row r="156" spans="2:65" s="1" customFormat="1" ht="24" customHeight="1" x14ac:dyDescent="0.2">
      <c r="B156" s="145"/>
      <c r="C156" s="146" t="s">
        <v>307</v>
      </c>
      <c r="D156" s="146" t="s">
        <v>174</v>
      </c>
      <c r="E156" s="147"/>
      <c r="F156" s="148" t="s">
        <v>1659</v>
      </c>
      <c r="G156" s="149" t="s">
        <v>257</v>
      </c>
      <c r="H156" s="150">
        <v>4</v>
      </c>
      <c r="I156" s="151"/>
      <c r="J156" s="150">
        <f t="shared" si="0"/>
        <v>0</v>
      </c>
      <c r="K156" s="152"/>
      <c r="L156" s="28"/>
      <c r="M156" s="153" t="s">
        <v>1</v>
      </c>
      <c r="N156" s="154" t="s">
        <v>37</v>
      </c>
      <c r="P156" s="155">
        <f t="shared" si="1"/>
        <v>0</v>
      </c>
      <c r="Q156" s="155">
        <v>0</v>
      </c>
      <c r="R156" s="155">
        <f t="shared" si="2"/>
        <v>0</v>
      </c>
      <c r="S156" s="155">
        <v>0</v>
      </c>
      <c r="T156" s="156">
        <f t="shared" si="3"/>
        <v>0</v>
      </c>
      <c r="AR156" s="157" t="s">
        <v>177</v>
      </c>
      <c r="AT156" s="157" t="s">
        <v>174</v>
      </c>
      <c r="AU156" s="157" t="s">
        <v>178</v>
      </c>
      <c r="AY156" s="13" t="s">
        <v>172</v>
      </c>
      <c r="BE156" s="158">
        <f t="shared" si="4"/>
        <v>0</v>
      </c>
      <c r="BF156" s="158">
        <f t="shared" si="5"/>
        <v>0</v>
      </c>
      <c r="BG156" s="158">
        <f t="shared" si="6"/>
        <v>0</v>
      </c>
      <c r="BH156" s="158">
        <f t="shared" si="7"/>
        <v>0</v>
      </c>
      <c r="BI156" s="158">
        <f t="shared" si="8"/>
        <v>0</v>
      </c>
      <c r="BJ156" s="13" t="s">
        <v>178</v>
      </c>
      <c r="BK156" s="158">
        <f t="shared" si="9"/>
        <v>0</v>
      </c>
      <c r="BL156" s="13" t="s">
        <v>177</v>
      </c>
      <c r="BM156" s="157" t="s">
        <v>1660</v>
      </c>
    </row>
    <row r="157" spans="2:65" s="1" customFormat="1" ht="16.5" customHeight="1" x14ac:dyDescent="0.2">
      <c r="B157" s="145"/>
      <c r="C157" s="159" t="s">
        <v>265</v>
      </c>
      <c r="D157" s="159" t="s">
        <v>244</v>
      </c>
      <c r="E157" s="160"/>
      <c r="F157" s="161" t="s">
        <v>1661</v>
      </c>
      <c r="G157" s="162" t="s">
        <v>257</v>
      </c>
      <c r="H157" s="163">
        <v>4</v>
      </c>
      <c r="I157" s="164"/>
      <c r="J157" s="163">
        <f t="shared" si="0"/>
        <v>0</v>
      </c>
      <c r="K157" s="165"/>
      <c r="L157" s="166"/>
      <c r="M157" s="167" t="s">
        <v>1</v>
      </c>
      <c r="N157" s="168" t="s">
        <v>37</v>
      </c>
      <c r="P157" s="155">
        <f t="shared" si="1"/>
        <v>0</v>
      </c>
      <c r="Q157" s="155">
        <v>0</v>
      </c>
      <c r="R157" s="155">
        <f t="shared" si="2"/>
        <v>0</v>
      </c>
      <c r="S157" s="155">
        <v>0</v>
      </c>
      <c r="T157" s="156">
        <f t="shared" si="3"/>
        <v>0</v>
      </c>
      <c r="AR157" s="157" t="s">
        <v>201</v>
      </c>
      <c r="AT157" s="157" t="s">
        <v>244</v>
      </c>
      <c r="AU157" s="157" t="s">
        <v>178</v>
      </c>
      <c r="AY157" s="13" t="s">
        <v>172</v>
      </c>
      <c r="BE157" s="158">
        <f t="shared" si="4"/>
        <v>0</v>
      </c>
      <c r="BF157" s="158">
        <f t="shared" si="5"/>
        <v>0</v>
      </c>
      <c r="BG157" s="158">
        <f t="shared" si="6"/>
        <v>0</v>
      </c>
      <c r="BH157" s="158">
        <f t="shared" si="7"/>
        <v>0</v>
      </c>
      <c r="BI157" s="158">
        <f t="shared" si="8"/>
        <v>0</v>
      </c>
      <c r="BJ157" s="13" t="s">
        <v>178</v>
      </c>
      <c r="BK157" s="158">
        <f t="shared" si="9"/>
        <v>0</v>
      </c>
      <c r="BL157" s="13" t="s">
        <v>177</v>
      </c>
      <c r="BM157" s="157" t="s">
        <v>1662</v>
      </c>
    </row>
    <row r="158" spans="2:65" s="1" customFormat="1" ht="24" customHeight="1" x14ac:dyDescent="0.2">
      <c r="B158" s="145"/>
      <c r="C158" s="146" t="s">
        <v>268</v>
      </c>
      <c r="D158" s="146" t="s">
        <v>174</v>
      </c>
      <c r="E158" s="147"/>
      <c r="F158" s="148" t="s">
        <v>1663</v>
      </c>
      <c r="G158" s="149" t="s">
        <v>1192</v>
      </c>
      <c r="H158" s="150">
        <v>52</v>
      </c>
      <c r="I158" s="151"/>
      <c r="J158" s="150">
        <f t="shared" ref="J158:J189" si="10">ROUND(I158*H158,2)</f>
        <v>0</v>
      </c>
      <c r="K158" s="152"/>
      <c r="L158" s="28"/>
      <c r="M158" s="153" t="s">
        <v>1</v>
      </c>
      <c r="N158" s="154" t="s">
        <v>37</v>
      </c>
      <c r="P158" s="155">
        <f t="shared" ref="P158:P189" si="11">O158*H158</f>
        <v>0</v>
      </c>
      <c r="Q158" s="155">
        <v>0</v>
      </c>
      <c r="R158" s="155">
        <f t="shared" ref="R158:R189" si="12">Q158*H158</f>
        <v>0</v>
      </c>
      <c r="S158" s="155">
        <v>0</v>
      </c>
      <c r="T158" s="156">
        <f t="shared" ref="T158:T189" si="13">S158*H158</f>
        <v>0</v>
      </c>
      <c r="AR158" s="157" t="s">
        <v>177</v>
      </c>
      <c r="AT158" s="157" t="s">
        <v>174</v>
      </c>
      <c r="AU158" s="157" t="s">
        <v>178</v>
      </c>
      <c r="AY158" s="13" t="s">
        <v>172</v>
      </c>
      <c r="BE158" s="158">
        <f t="shared" ref="BE158:BE189" si="14">IF(N158="základná",J158,0)</f>
        <v>0</v>
      </c>
      <c r="BF158" s="158">
        <f t="shared" ref="BF158:BF189" si="15">IF(N158="znížená",J158,0)</f>
        <v>0</v>
      </c>
      <c r="BG158" s="158">
        <f t="shared" ref="BG158:BG189" si="16">IF(N158="zákl. prenesená",J158,0)</f>
        <v>0</v>
      </c>
      <c r="BH158" s="158">
        <f t="shared" ref="BH158:BH189" si="17">IF(N158="zníž. prenesená",J158,0)</f>
        <v>0</v>
      </c>
      <c r="BI158" s="158">
        <f t="shared" ref="BI158:BI189" si="18">IF(N158="nulová",J158,0)</f>
        <v>0</v>
      </c>
      <c r="BJ158" s="13" t="s">
        <v>178</v>
      </c>
      <c r="BK158" s="158">
        <f t="shared" ref="BK158:BK189" si="19">ROUND(I158*H158,2)</f>
        <v>0</v>
      </c>
      <c r="BL158" s="13" t="s">
        <v>177</v>
      </c>
      <c r="BM158" s="157" t="s">
        <v>1664</v>
      </c>
    </row>
    <row r="159" spans="2:65" s="1" customFormat="1" ht="16.5" customHeight="1" x14ac:dyDescent="0.2">
      <c r="B159" s="145"/>
      <c r="C159" s="159" t="s">
        <v>271</v>
      </c>
      <c r="D159" s="159" t="s">
        <v>244</v>
      </c>
      <c r="E159" s="160"/>
      <c r="F159" s="161" t="s">
        <v>1665</v>
      </c>
      <c r="G159" s="162" t="s">
        <v>257</v>
      </c>
      <c r="H159" s="163">
        <v>35</v>
      </c>
      <c r="I159" s="164"/>
      <c r="J159" s="163">
        <f t="shared" si="10"/>
        <v>0</v>
      </c>
      <c r="K159" s="165"/>
      <c r="L159" s="166"/>
      <c r="M159" s="167" t="s">
        <v>1</v>
      </c>
      <c r="N159" s="168" t="s">
        <v>37</v>
      </c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201</v>
      </c>
      <c r="AT159" s="157" t="s">
        <v>244</v>
      </c>
      <c r="AU159" s="157" t="s">
        <v>178</v>
      </c>
      <c r="AY159" s="13" t="s">
        <v>172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178</v>
      </c>
      <c r="BK159" s="158">
        <f t="shared" si="19"/>
        <v>0</v>
      </c>
      <c r="BL159" s="13" t="s">
        <v>177</v>
      </c>
      <c r="BM159" s="157" t="s">
        <v>1666</v>
      </c>
    </row>
    <row r="160" spans="2:65" s="1" customFormat="1" ht="16.5" customHeight="1" x14ac:dyDescent="0.2">
      <c r="B160" s="145"/>
      <c r="C160" s="159" t="s">
        <v>274</v>
      </c>
      <c r="D160" s="159" t="s">
        <v>244</v>
      </c>
      <c r="E160" s="160"/>
      <c r="F160" s="161" t="s">
        <v>1667</v>
      </c>
      <c r="G160" s="162" t="s">
        <v>257</v>
      </c>
      <c r="H160" s="163">
        <v>17</v>
      </c>
      <c r="I160" s="164"/>
      <c r="J160" s="163">
        <f t="shared" si="10"/>
        <v>0</v>
      </c>
      <c r="K160" s="165"/>
      <c r="L160" s="166"/>
      <c r="M160" s="167" t="s">
        <v>1</v>
      </c>
      <c r="N160" s="168" t="s">
        <v>37</v>
      </c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AR160" s="157" t="s">
        <v>201</v>
      </c>
      <c r="AT160" s="157" t="s">
        <v>244</v>
      </c>
      <c r="AU160" s="157" t="s">
        <v>178</v>
      </c>
      <c r="AY160" s="13" t="s">
        <v>172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178</v>
      </c>
      <c r="BK160" s="158">
        <f t="shared" si="19"/>
        <v>0</v>
      </c>
      <c r="BL160" s="13" t="s">
        <v>177</v>
      </c>
      <c r="BM160" s="157" t="s">
        <v>1668</v>
      </c>
    </row>
    <row r="161" spans="2:65" s="1" customFormat="1" ht="24" customHeight="1" x14ac:dyDescent="0.2">
      <c r="B161" s="145"/>
      <c r="C161" s="146" t="s">
        <v>277</v>
      </c>
      <c r="D161" s="146" t="s">
        <v>174</v>
      </c>
      <c r="E161" s="147"/>
      <c r="F161" s="148" t="s">
        <v>1669</v>
      </c>
      <c r="G161" s="149" t="s">
        <v>1192</v>
      </c>
      <c r="H161" s="150">
        <v>11</v>
      </c>
      <c r="I161" s="151"/>
      <c r="J161" s="150">
        <f t="shared" si="10"/>
        <v>0</v>
      </c>
      <c r="K161" s="152"/>
      <c r="L161" s="28"/>
      <c r="M161" s="153" t="s">
        <v>1</v>
      </c>
      <c r="N161" s="154" t="s">
        <v>37</v>
      </c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AR161" s="157" t="s">
        <v>177</v>
      </c>
      <c r="AT161" s="157" t="s">
        <v>174</v>
      </c>
      <c r="AU161" s="157" t="s">
        <v>178</v>
      </c>
      <c r="AY161" s="13" t="s">
        <v>172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178</v>
      </c>
      <c r="BK161" s="158">
        <f t="shared" si="19"/>
        <v>0</v>
      </c>
      <c r="BL161" s="13" t="s">
        <v>177</v>
      </c>
      <c r="BM161" s="157" t="s">
        <v>1670</v>
      </c>
    </row>
    <row r="162" spans="2:65" s="1" customFormat="1" ht="16.5" customHeight="1" x14ac:dyDescent="0.2">
      <c r="B162" s="145"/>
      <c r="C162" s="159" t="s">
        <v>262</v>
      </c>
      <c r="D162" s="159" t="s">
        <v>244</v>
      </c>
      <c r="E162" s="160"/>
      <c r="F162" s="161" t="s">
        <v>1671</v>
      </c>
      <c r="G162" s="162" t="s">
        <v>257</v>
      </c>
      <c r="H162" s="163">
        <v>11</v>
      </c>
      <c r="I162" s="164"/>
      <c r="J162" s="163">
        <f t="shared" si="10"/>
        <v>0</v>
      </c>
      <c r="K162" s="165"/>
      <c r="L162" s="166"/>
      <c r="M162" s="167" t="s">
        <v>1</v>
      </c>
      <c r="N162" s="168" t="s">
        <v>37</v>
      </c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AR162" s="157" t="s">
        <v>201</v>
      </c>
      <c r="AT162" s="157" t="s">
        <v>244</v>
      </c>
      <c r="AU162" s="157" t="s">
        <v>178</v>
      </c>
      <c r="AY162" s="13" t="s">
        <v>172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3" t="s">
        <v>178</v>
      </c>
      <c r="BK162" s="158">
        <f t="shared" si="19"/>
        <v>0</v>
      </c>
      <c r="BL162" s="13" t="s">
        <v>177</v>
      </c>
      <c r="BM162" s="157" t="s">
        <v>1672</v>
      </c>
    </row>
    <row r="163" spans="2:65" s="1" customFormat="1" ht="24" customHeight="1" x14ac:dyDescent="0.2">
      <c r="B163" s="145"/>
      <c r="C163" s="146" t="s">
        <v>259</v>
      </c>
      <c r="D163" s="146" t="s">
        <v>174</v>
      </c>
      <c r="E163" s="147"/>
      <c r="F163" s="148" t="s">
        <v>1673</v>
      </c>
      <c r="G163" s="149" t="s">
        <v>1192</v>
      </c>
      <c r="H163" s="150">
        <v>40</v>
      </c>
      <c r="I163" s="151"/>
      <c r="J163" s="150">
        <f t="shared" si="10"/>
        <v>0</v>
      </c>
      <c r="K163" s="152"/>
      <c r="L163" s="28"/>
      <c r="M163" s="153" t="s">
        <v>1</v>
      </c>
      <c r="N163" s="154" t="s">
        <v>37</v>
      </c>
      <c r="P163" s="155">
        <f t="shared" si="11"/>
        <v>0</v>
      </c>
      <c r="Q163" s="155">
        <v>0</v>
      </c>
      <c r="R163" s="155">
        <f t="shared" si="12"/>
        <v>0</v>
      </c>
      <c r="S163" s="155">
        <v>0</v>
      </c>
      <c r="T163" s="156">
        <f t="shared" si="13"/>
        <v>0</v>
      </c>
      <c r="AR163" s="157" t="s">
        <v>177</v>
      </c>
      <c r="AT163" s="157" t="s">
        <v>174</v>
      </c>
      <c r="AU163" s="157" t="s">
        <v>178</v>
      </c>
      <c r="AY163" s="13" t="s">
        <v>172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3" t="s">
        <v>178</v>
      </c>
      <c r="BK163" s="158">
        <f t="shared" si="19"/>
        <v>0</v>
      </c>
      <c r="BL163" s="13" t="s">
        <v>177</v>
      </c>
      <c r="BM163" s="157" t="s">
        <v>1674</v>
      </c>
    </row>
    <row r="164" spans="2:65" s="1" customFormat="1" ht="16.5" customHeight="1" x14ac:dyDescent="0.2">
      <c r="B164" s="145"/>
      <c r="C164" s="159" t="s">
        <v>280</v>
      </c>
      <c r="D164" s="159" t="s">
        <v>244</v>
      </c>
      <c r="E164" s="160"/>
      <c r="F164" s="161" t="s">
        <v>1675</v>
      </c>
      <c r="G164" s="162" t="s">
        <v>257</v>
      </c>
      <c r="H164" s="163">
        <v>40</v>
      </c>
      <c r="I164" s="164"/>
      <c r="J164" s="163">
        <f t="shared" si="10"/>
        <v>0</v>
      </c>
      <c r="K164" s="165"/>
      <c r="L164" s="166"/>
      <c r="M164" s="167" t="s">
        <v>1</v>
      </c>
      <c r="N164" s="168" t="s">
        <v>37</v>
      </c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AR164" s="157" t="s">
        <v>201</v>
      </c>
      <c r="AT164" s="157" t="s">
        <v>244</v>
      </c>
      <c r="AU164" s="157" t="s">
        <v>178</v>
      </c>
      <c r="AY164" s="13" t="s">
        <v>172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3" t="s">
        <v>178</v>
      </c>
      <c r="BK164" s="158">
        <f t="shared" si="19"/>
        <v>0</v>
      </c>
      <c r="BL164" s="13" t="s">
        <v>177</v>
      </c>
      <c r="BM164" s="157" t="s">
        <v>1676</v>
      </c>
    </row>
    <row r="165" spans="2:65" s="1" customFormat="1" ht="24" customHeight="1" x14ac:dyDescent="0.2">
      <c r="B165" s="145"/>
      <c r="C165" s="146" t="s">
        <v>283</v>
      </c>
      <c r="D165" s="146" t="s">
        <v>174</v>
      </c>
      <c r="E165" s="147"/>
      <c r="F165" s="148" t="s">
        <v>1677</v>
      </c>
      <c r="G165" s="149" t="s">
        <v>1192</v>
      </c>
      <c r="H165" s="150">
        <v>19</v>
      </c>
      <c r="I165" s="151"/>
      <c r="J165" s="150">
        <f t="shared" si="10"/>
        <v>0</v>
      </c>
      <c r="K165" s="152"/>
      <c r="L165" s="28"/>
      <c r="M165" s="153" t="s">
        <v>1</v>
      </c>
      <c r="N165" s="154" t="s">
        <v>37</v>
      </c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AR165" s="157" t="s">
        <v>177</v>
      </c>
      <c r="AT165" s="157" t="s">
        <v>174</v>
      </c>
      <c r="AU165" s="157" t="s">
        <v>178</v>
      </c>
      <c r="AY165" s="13" t="s">
        <v>172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3" t="s">
        <v>178</v>
      </c>
      <c r="BK165" s="158">
        <f t="shared" si="19"/>
        <v>0</v>
      </c>
      <c r="BL165" s="13" t="s">
        <v>177</v>
      </c>
      <c r="BM165" s="157" t="s">
        <v>1678</v>
      </c>
    </row>
    <row r="166" spans="2:65" s="1" customFormat="1" ht="16.5" customHeight="1" x14ac:dyDescent="0.2">
      <c r="B166" s="145"/>
      <c r="C166" s="159" t="s">
        <v>286</v>
      </c>
      <c r="D166" s="159" t="s">
        <v>244</v>
      </c>
      <c r="E166" s="160"/>
      <c r="F166" s="161" t="s">
        <v>1679</v>
      </c>
      <c r="G166" s="162" t="s">
        <v>257</v>
      </c>
      <c r="H166" s="163">
        <v>19</v>
      </c>
      <c r="I166" s="164"/>
      <c r="J166" s="163">
        <f t="shared" si="10"/>
        <v>0</v>
      </c>
      <c r="K166" s="165"/>
      <c r="L166" s="166"/>
      <c r="M166" s="167" t="s">
        <v>1</v>
      </c>
      <c r="N166" s="168" t="s">
        <v>37</v>
      </c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AR166" s="157" t="s">
        <v>201</v>
      </c>
      <c r="AT166" s="157" t="s">
        <v>244</v>
      </c>
      <c r="AU166" s="157" t="s">
        <v>178</v>
      </c>
      <c r="AY166" s="13" t="s">
        <v>172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3" t="s">
        <v>178</v>
      </c>
      <c r="BK166" s="158">
        <f t="shared" si="19"/>
        <v>0</v>
      </c>
      <c r="BL166" s="13" t="s">
        <v>177</v>
      </c>
      <c r="BM166" s="157" t="s">
        <v>1680</v>
      </c>
    </row>
    <row r="167" spans="2:65" s="1" customFormat="1" ht="24" customHeight="1" x14ac:dyDescent="0.2">
      <c r="B167" s="145"/>
      <c r="C167" s="146" t="s">
        <v>289</v>
      </c>
      <c r="D167" s="146" t="s">
        <v>174</v>
      </c>
      <c r="E167" s="147"/>
      <c r="F167" s="148" t="s">
        <v>1681</v>
      </c>
      <c r="G167" s="149" t="s">
        <v>257</v>
      </c>
      <c r="H167" s="150">
        <v>1</v>
      </c>
      <c r="I167" s="151"/>
      <c r="J167" s="150">
        <f t="shared" si="10"/>
        <v>0</v>
      </c>
      <c r="K167" s="152"/>
      <c r="L167" s="28"/>
      <c r="M167" s="153" t="s">
        <v>1</v>
      </c>
      <c r="N167" s="154" t="s">
        <v>37</v>
      </c>
      <c r="P167" s="155">
        <f t="shared" si="11"/>
        <v>0</v>
      </c>
      <c r="Q167" s="155">
        <v>0</v>
      </c>
      <c r="R167" s="155">
        <f t="shared" si="12"/>
        <v>0</v>
      </c>
      <c r="S167" s="155">
        <v>0</v>
      </c>
      <c r="T167" s="156">
        <f t="shared" si="13"/>
        <v>0</v>
      </c>
      <c r="AR167" s="157" t="s">
        <v>177</v>
      </c>
      <c r="AT167" s="157" t="s">
        <v>174</v>
      </c>
      <c r="AU167" s="157" t="s">
        <v>178</v>
      </c>
      <c r="AY167" s="13" t="s">
        <v>172</v>
      </c>
      <c r="BE167" s="158">
        <f t="shared" si="14"/>
        <v>0</v>
      </c>
      <c r="BF167" s="158">
        <f t="shared" si="15"/>
        <v>0</v>
      </c>
      <c r="BG167" s="158">
        <f t="shared" si="16"/>
        <v>0</v>
      </c>
      <c r="BH167" s="158">
        <f t="shared" si="17"/>
        <v>0</v>
      </c>
      <c r="BI167" s="158">
        <f t="shared" si="18"/>
        <v>0</v>
      </c>
      <c r="BJ167" s="13" t="s">
        <v>178</v>
      </c>
      <c r="BK167" s="158">
        <f t="shared" si="19"/>
        <v>0</v>
      </c>
      <c r="BL167" s="13" t="s">
        <v>177</v>
      </c>
      <c r="BM167" s="157" t="s">
        <v>1682</v>
      </c>
    </row>
    <row r="168" spans="2:65" s="1" customFormat="1" ht="16.5" customHeight="1" x14ac:dyDescent="0.2">
      <c r="B168" s="145"/>
      <c r="C168" s="159" t="s">
        <v>397</v>
      </c>
      <c r="D168" s="159" t="s">
        <v>244</v>
      </c>
      <c r="E168" s="160"/>
      <c r="F168" s="161" t="s">
        <v>1683</v>
      </c>
      <c r="G168" s="162" t="s">
        <v>257</v>
      </c>
      <c r="H168" s="163">
        <v>1</v>
      </c>
      <c r="I168" s="164"/>
      <c r="J168" s="163">
        <f t="shared" si="10"/>
        <v>0</v>
      </c>
      <c r="K168" s="165"/>
      <c r="L168" s="166"/>
      <c r="M168" s="167" t="s">
        <v>1</v>
      </c>
      <c r="N168" s="168" t="s">
        <v>37</v>
      </c>
      <c r="P168" s="155">
        <f t="shared" si="11"/>
        <v>0</v>
      </c>
      <c r="Q168" s="155">
        <v>0</v>
      </c>
      <c r="R168" s="155">
        <f t="shared" si="12"/>
        <v>0</v>
      </c>
      <c r="S168" s="155">
        <v>0</v>
      </c>
      <c r="T168" s="156">
        <f t="shared" si="13"/>
        <v>0</v>
      </c>
      <c r="AR168" s="157" t="s">
        <v>201</v>
      </c>
      <c r="AT168" s="157" t="s">
        <v>244</v>
      </c>
      <c r="AU168" s="157" t="s">
        <v>178</v>
      </c>
      <c r="AY168" s="13" t="s">
        <v>172</v>
      </c>
      <c r="BE168" s="158">
        <f t="shared" si="14"/>
        <v>0</v>
      </c>
      <c r="BF168" s="158">
        <f t="shared" si="15"/>
        <v>0</v>
      </c>
      <c r="BG168" s="158">
        <f t="shared" si="16"/>
        <v>0</v>
      </c>
      <c r="BH168" s="158">
        <f t="shared" si="17"/>
        <v>0</v>
      </c>
      <c r="BI168" s="158">
        <f t="shared" si="18"/>
        <v>0</v>
      </c>
      <c r="BJ168" s="13" t="s">
        <v>178</v>
      </c>
      <c r="BK168" s="158">
        <f t="shared" si="19"/>
        <v>0</v>
      </c>
      <c r="BL168" s="13" t="s">
        <v>177</v>
      </c>
      <c r="BM168" s="157" t="s">
        <v>1684</v>
      </c>
    </row>
    <row r="169" spans="2:65" s="1" customFormat="1" ht="16.5" customHeight="1" x14ac:dyDescent="0.2">
      <c r="B169" s="145"/>
      <c r="C169" s="146" t="s">
        <v>997</v>
      </c>
      <c r="D169" s="146" t="s">
        <v>174</v>
      </c>
      <c r="E169" s="147"/>
      <c r="F169" s="148" t="s">
        <v>1685</v>
      </c>
      <c r="G169" s="149" t="s">
        <v>257</v>
      </c>
      <c r="H169" s="150">
        <v>2</v>
      </c>
      <c r="I169" s="151"/>
      <c r="J169" s="150">
        <f t="shared" si="10"/>
        <v>0</v>
      </c>
      <c r="K169" s="152"/>
      <c r="L169" s="28"/>
      <c r="M169" s="153" t="s">
        <v>1</v>
      </c>
      <c r="N169" s="154" t="s">
        <v>37</v>
      </c>
      <c r="P169" s="155">
        <f t="shared" si="11"/>
        <v>0</v>
      </c>
      <c r="Q169" s="155">
        <v>0</v>
      </c>
      <c r="R169" s="155">
        <f t="shared" si="12"/>
        <v>0</v>
      </c>
      <c r="S169" s="155">
        <v>0</v>
      </c>
      <c r="T169" s="156">
        <f t="shared" si="13"/>
        <v>0</v>
      </c>
      <c r="AR169" s="157" t="s">
        <v>177</v>
      </c>
      <c r="AT169" s="157" t="s">
        <v>174</v>
      </c>
      <c r="AU169" s="157" t="s">
        <v>178</v>
      </c>
      <c r="AY169" s="13" t="s">
        <v>172</v>
      </c>
      <c r="BE169" s="158">
        <f t="shared" si="14"/>
        <v>0</v>
      </c>
      <c r="BF169" s="158">
        <f t="shared" si="15"/>
        <v>0</v>
      </c>
      <c r="BG169" s="158">
        <f t="shared" si="16"/>
        <v>0</v>
      </c>
      <c r="BH169" s="158">
        <f t="shared" si="17"/>
        <v>0</v>
      </c>
      <c r="BI169" s="158">
        <f t="shared" si="18"/>
        <v>0</v>
      </c>
      <c r="BJ169" s="13" t="s">
        <v>178</v>
      </c>
      <c r="BK169" s="158">
        <f t="shared" si="19"/>
        <v>0</v>
      </c>
      <c r="BL169" s="13" t="s">
        <v>177</v>
      </c>
      <c r="BM169" s="157" t="s">
        <v>1686</v>
      </c>
    </row>
    <row r="170" spans="2:65" s="1" customFormat="1" ht="16.5" customHeight="1" x14ac:dyDescent="0.2">
      <c r="B170" s="145"/>
      <c r="C170" s="159" t="s">
        <v>464</v>
      </c>
      <c r="D170" s="159" t="s">
        <v>244</v>
      </c>
      <c r="E170" s="160"/>
      <c r="F170" s="161" t="s">
        <v>1687</v>
      </c>
      <c r="G170" s="162" t="s">
        <v>257</v>
      </c>
      <c r="H170" s="163">
        <v>2</v>
      </c>
      <c r="I170" s="164"/>
      <c r="J170" s="163">
        <f t="shared" si="10"/>
        <v>0</v>
      </c>
      <c r="K170" s="165"/>
      <c r="L170" s="166"/>
      <c r="M170" s="167" t="s">
        <v>1</v>
      </c>
      <c r="N170" s="168" t="s">
        <v>37</v>
      </c>
      <c r="P170" s="155">
        <f t="shared" si="11"/>
        <v>0</v>
      </c>
      <c r="Q170" s="155">
        <v>0</v>
      </c>
      <c r="R170" s="155">
        <f t="shared" si="12"/>
        <v>0</v>
      </c>
      <c r="S170" s="155">
        <v>0</v>
      </c>
      <c r="T170" s="156">
        <f t="shared" si="13"/>
        <v>0</v>
      </c>
      <c r="AR170" s="157" t="s">
        <v>201</v>
      </c>
      <c r="AT170" s="157" t="s">
        <v>244</v>
      </c>
      <c r="AU170" s="157" t="s">
        <v>178</v>
      </c>
      <c r="AY170" s="13" t="s">
        <v>172</v>
      </c>
      <c r="BE170" s="158">
        <f t="shared" si="14"/>
        <v>0</v>
      </c>
      <c r="BF170" s="158">
        <f t="shared" si="15"/>
        <v>0</v>
      </c>
      <c r="BG170" s="158">
        <f t="shared" si="16"/>
        <v>0</v>
      </c>
      <c r="BH170" s="158">
        <f t="shared" si="17"/>
        <v>0</v>
      </c>
      <c r="BI170" s="158">
        <f t="shared" si="18"/>
        <v>0</v>
      </c>
      <c r="BJ170" s="13" t="s">
        <v>178</v>
      </c>
      <c r="BK170" s="158">
        <f t="shared" si="19"/>
        <v>0</v>
      </c>
      <c r="BL170" s="13" t="s">
        <v>177</v>
      </c>
      <c r="BM170" s="157" t="s">
        <v>1688</v>
      </c>
    </row>
    <row r="171" spans="2:65" s="1" customFormat="1" ht="24" customHeight="1" x14ac:dyDescent="0.2">
      <c r="B171" s="145"/>
      <c r="C171" s="146" t="s">
        <v>963</v>
      </c>
      <c r="D171" s="146" t="s">
        <v>174</v>
      </c>
      <c r="E171" s="147"/>
      <c r="F171" s="148" t="s">
        <v>1689</v>
      </c>
      <c r="G171" s="149" t="s">
        <v>1192</v>
      </c>
      <c r="H171" s="150">
        <v>117</v>
      </c>
      <c r="I171" s="151"/>
      <c r="J171" s="150">
        <f t="shared" si="10"/>
        <v>0</v>
      </c>
      <c r="K171" s="152"/>
      <c r="L171" s="28"/>
      <c r="M171" s="153" t="s">
        <v>1</v>
      </c>
      <c r="N171" s="154" t="s">
        <v>37</v>
      </c>
      <c r="P171" s="155">
        <f t="shared" si="11"/>
        <v>0</v>
      </c>
      <c r="Q171" s="155">
        <v>0</v>
      </c>
      <c r="R171" s="155">
        <f t="shared" si="12"/>
        <v>0</v>
      </c>
      <c r="S171" s="155">
        <v>0</v>
      </c>
      <c r="T171" s="156">
        <f t="shared" si="13"/>
        <v>0</v>
      </c>
      <c r="AR171" s="157" t="s">
        <v>177</v>
      </c>
      <c r="AT171" s="157" t="s">
        <v>174</v>
      </c>
      <c r="AU171" s="157" t="s">
        <v>178</v>
      </c>
      <c r="AY171" s="13" t="s">
        <v>172</v>
      </c>
      <c r="BE171" s="158">
        <f t="shared" si="14"/>
        <v>0</v>
      </c>
      <c r="BF171" s="158">
        <f t="shared" si="15"/>
        <v>0</v>
      </c>
      <c r="BG171" s="158">
        <f t="shared" si="16"/>
        <v>0</v>
      </c>
      <c r="BH171" s="158">
        <f t="shared" si="17"/>
        <v>0</v>
      </c>
      <c r="BI171" s="158">
        <f t="shared" si="18"/>
        <v>0</v>
      </c>
      <c r="BJ171" s="13" t="s">
        <v>178</v>
      </c>
      <c r="BK171" s="158">
        <f t="shared" si="19"/>
        <v>0</v>
      </c>
      <c r="BL171" s="13" t="s">
        <v>177</v>
      </c>
      <c r="BM171" s="157" t="s">
        <v>1690</v>
      </c>
    </row>
    <row r="172" spans="2:65" s="1" customFormat="1" ht="24" customHeight="1" x14ac:dyDescent="0.2">
      <c r="B172" s="145"/>
      <c r="C172" s="159" t="s">
        <v>353</v>
      </c>
      <c r="D172" s="159" t="s">
        <v>244</v>
      </c>
      <c r="E172" s="160"/>
      <c r="F172" s="161" t="s">
        <v>1691</v>
      </c>
      <c r="G172" s="162" t="s">
        <v>257</v>
      </c>
      <c r="H172" s="163">
        <v>117</v>
      </c>
      <c r="I172" s="164"/>
      <c r="J172" s="163">
        <f t="shared" si="10"/>
        <v>0</v>
      </c>
      <c r="K172" s="165"/>
      <c r="L172" s="166"/>
      <c r="M172" s="167" t="s">
        <v>1</v>
      </c>
      <c r="N172" s="168" t="s">
        <v>37</v>
      </c>
      <c r="P172" s="155">
        <f t="shared" si="11"/>
        <v>0</v>
      </c>
      <c r="Q172" s="155">
        <v>0</v>
      </c>
      <c r="R172" s="155">
        <f t="shared" si="12"/>
        <v>0</v>
      </c>
      <c r="S172" s="155">
        <v>0</v>
      </c>
      <c r="T172" s="156">
        <f t="shared" si="13"/>
        <v>0</v>
      </c>
      <c r="AR172" s="157" t="s">
        <v>201</v>
      </c>
      <c r="AT172" s="157" t="s">
        <v>244</v>
      </c>
      <c r="AU172" s="157" t="s">
        <v>178</v>
      </c>
      <c r="AY172" s="13" t="s">
        <v>172</v>
      </c>
      <c r="BE172" s="158">
        <f t="shared" si="14"/>
        <v>0</v>
      </c>
      <c r="BF172" s="158">
        <f t="shared" si="15"/>
        <v>0</v>
      </c>
      <c r="BG172" s="158">
        <f t="shared" si="16"/>
        <v>0</v>
      </c>
      <c r="BH172" s="158">
        <f t="shared" si="17"/>
        <v>0</v>
      </c>
      <c r="BI172" s="158">
        <f t="shared" si="18"/>
        <v>0</v>
      </c>
      <c r="BJ172" s="13" t="s">
        <v>178</v>
      </c>
      <c r="BK172" s="158">
        <f t="shared" si="19"/>
        <v>0</v>
      </c>
      <c r="BL172" s="13" t="s">
        <v>177</v>
      </c>
      <c r="BM172" s="157" t="s">
        <v>1692</v>
      </c>
    </row>
    <row r="173" spans="2:65" s="1" customFormat="1" ht="24" customHeight="1" x14ac:dyDescent="0.2">
      <c r="B173" s="145"/>
      <c r="C173" s="146" t="s">
        <v>356</v>
      </c>
      <c r="D173" s="146" t="s">
        <v>174</v>
      </c>
      <c r="E173" s="147"/>
      <c r="F173" s="148" t="s">
        <v>1693</v>
      </c>
      <c r="G173" s="149" t="s">
        <v>1192</v>
      </c>
      <c r="H173" s="150">
        <v>14</v>
      </c>
      <c r="I173" s="151"/>
      <c r="J173" s="150">
        <f t="shared" si="10"/>
        <v>0</v>
      </c>
      <c r="K173" s="152"/>
      <c r="L173" s="28"/>
      <c r="M173" s="153" t="s">
        <v>1</v>
      </c>
      <c r="N173" s="154" t="s">
        <v>37</v>
      </c>
      <c r="P173" s="155">
        <f t="shared" si="11"/>
        <v>0</v>
      </c>
      <c r="Q173" s="155">
        <v>0</v>
      </c>
      <c r="R173" s="155">
        <f t="shared" si="12"/>
        <v>0</v>
      </c>
      <c r="S173" s="155">
        <v>0</v>
      </c>
      <c r="T173" s="156">
        <f t="shared" si="13"/>
        <v>0</v>
      </c>
      <c r="AR173" s="157" t="s">
        <v>177</v>
      </c>
      <c r="AT173" s="157" t="s">
        <v>174</v>
      </c>
      <c r="AU173" s="157" t="s">
        <v>178</v>
      </c>
      <c r="AY173" s="13" t="s">
        <v>172</v>
      </c>
      <c r="BE173" s="158">
        <f t="shared" si="14"/>
        <v>0</v>
      </c>
      <c r="BF173" s="158">
        <f t="shared" si="15"/>
        <v>0</v>
      </c>
      <c r="BG173" s="158">
        <f t="shared" si="16"/>
        <v>0</v>
      </c>
      <c r="BH173" s="158">
        <f t="shared" si="17"/>
        <v>0</v>
      </c>
      <c r="BI173" s="158">
        <f t="shared" si="18"/>
        <v>0</v>
      </c>
      <c r="BJ173" s="13" t="s">
        <v>178</v>
      </c>
      <c r="BK173" s="158">
        <f t="shared" si="19"/>
        <v>0</v>
      </c>
      <c r="BL173" s="13" t="s">
        <v>177</v>
      </c>
      <c r="BM173" s="157" t="s">
        <v>1694</v>
      </c>
    </row>
    <row r="174" spans="2:65" s="1" customFormat="1" ht="16.5" customHeight="1" x14ac:dyDescent="0.2">
      <c r="B174" s="145"/>
      <c r="C174" s="159" t="s">
        <v>359</v>
      </c>
      <c r="D174" s="159" t="s">
        <v>244</v>
      </c>
      <c r="E174" s="160"/>
      <c r="F174" s="161" t="s">
        <v>1695</v>
      </c>
      <c r="G174" s="162" t="s">
        <v>257</v>
      </c>
      <c r="H174" s="163">
        <v>14</v>
      </c>
      <c r="I174" s="164"/>
      <c r="J174" s="163">
        <f t="shared" si="10"/>
        <v>0</v>
      </c>
      <c r="K174" s="165"/>
      <c r="L174" s="166"/>
      <c r="M174" s="167" t="s">
        <v>1</v>
      </c>
      <c r="N174" s="168" t="s">
        <v>37</v>
      </c>
      <c r="P174" s="155">
        <f t="shared" si="11"/>
        <v>0</v>
      </c>
      <c r="Q174" s="155">
        <v>0</v>
      </c>
      <c r="R174" s="155">
        <f t="shared" si="12"/>
        <v>0</v>
      </c>
      <c r="S174" s="155">
        <v>0</v>
      </c>
      <c r="T174" s="156">
        <f t="shared" si="13"/>
        <v>0</v>
      </c>
      <c r="AR174" s="157" t="s">
        <v>201</v>
      </c>
      <c r="AT174" s="157" t="s">
        <v>244</v>
      </c>
      <c r="AU174" s="157" t="s">
        <v>178</v>
      </c>
      <c r="AY174" s="13" t="s">
        <v>172</v>
      </c>
      <c r="BE174" s="158">
        <f t="shared" si="14"/>
        <v>0</v>
      </c>
      <c r="BF174" s="158">
        <f t="shared" si="15"/>
        <v>0</v>
      </c>
      <c r="BG174" s="158">
        <f t="shared" si="16"/>
        <v>0</v>
      </c>
      <c r="BH174" s="158">
        <f t="shared" si="17"/>
        <v>0</v>
      </c>
      <c r="BI174" s="158">
        <f t="shared" si="18"/>
        <v>0</v>
      </c>
      <c r="BJ174" s="13" t="s">
        <v>178</v>
      </c>
      <c r="BK174" s="158">
        <f t="shared" si="19"/>
        <v>0</v>
      </c>
      <c r="BL174" s="13" t="s">
        <v>177</v>
      </c>
      <c r="BM174" s="157" t="s">
        <v>1696</v>
      </c>
    </row>
    <row r="175" spans="2:65" s="1" customFormat="1" ht="24" customHeight="1" x14ac:dyDescent="0.2">
      <c r="B175" s="145"/>
      <c r="C175" s="146" t="s">
        <v>362</v>
      </c>
      <c r="D175" s="146" t="s">
        <v>174</v>
      </c>
      <c r="E175" s="147"/>
      <c r="F175" s="148" t="s">
        <v>1697</v>
      </c>
      <c r="G175" s="149" t="s">
        <v>257</v>
      </c>
      <c r="H175" s="150">
        <v>1</v>
      </c>
      <c r="I175" s="151"/>
      <c r="J175" s="150">
        <f t="shared" si="10"/>
        <v>0</v>
      </c>
      <c r="K175" s="152"/>
      <c r="L175" s="28"/>
      <c r="M175" s="153" t="s">
        <v>1</v>
      </c>
      <c r="N175" s="154" t="s">
        <v>37</v>
      </c>
      <c r="P175" s="155">
        <f t="shared" si="11"/>
        <v>0</v>
      </c>
      <c r="Q175" s="155">
        <v>0</v>
      </c>
      <c r="R175" s="155">
        <f t="shared" si="12"/>
        <v>0</v>
      </c>
      <c r="S175" s="155">
        <v>0</v>
      </c>
      <c r="T175" s="156">
        <f t="shared" si="13"/>
        <v>0</v>
      </c>
      <c r="AR175" s="157" t="s">
        <v>177</v>
      </c>
      <c r="AT175" s="157" t="s">
        <v>174</v>
      </c>
      <c r="AU175" s="157" t="s">
        <v>178</v>
      </c>
      <c r="AY175" s="13" t="s">
        <v>172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3" t="s">
        <v>178</v>
      </c>
      <c r="BK175" s="158">
        <f t="shared" si="19"/>
        <v>0</v>
      </c>
      <c r="BL175" s="13" t="s">
        <v>177</v>
      </c>
      <c r="BM175" s="157" t="s">
        <v>1698</v>
      </c>
    </row>
    <row r="176" spans="2:65" s="1" customFormat="1" ht="16.5" customHeight="1" x14ac:dyDescent="0.2">
      <c r="B176" s="145"/>
      <c r="C176" s="159" t="s">
        <v>365</v>
      </c>
      <c r="D176" s="159" t="s">
        <v>244</v>
      </c>
      <c r="E176" s="160"/>
      <c r="F176" s="161" t="s">
        <v>1699</v>
      </c>
      <c r="G176" s="162" t="s">
        <v>257</v>
      </c>
      <c r="H176" s="163">
        <v>1</v>
      </c>
      <c r="I176" s="164"/>
      <c r="J176" s="163">
        <f t="shared" si="10"/>
        <v>0</v>
      </c>
      <c r="K176" s="165"/>
      <c r="L176" s="166"/>
      <c r="M176" s="167" t="s">
        <v>1</v>
      </c>
      <c r="N176" s="168" t="s">
        <v>37</v>
      </c>
      <c r="P176" s="155">
        <f t="shared" si="11"/>
        <v>0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AR176" s="157" t="s">
        <v>201</v>
      </c>
      <c r="AT176" s="157" t="s">
        <v>244</v>
      </c>
      <c r="AU176" s="157" t="s">
        <v>178</v>
      </c>
      <c r="AY176" s="13" t="s">
        <v>172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3" t="s">
        <v>178</v>
      </c>
      <c r="BK176" s="158">
        <f t="shared" si="19"/>
        <v>0</v>
      </c>
      <c r="BL176" s="13" t="s">
        <v>177</v>
      </c>
      <c r="BM176" s="157" t="s">
        <v>1700</v>
      </c>
    </row>
    <row r="177" spans="2:65" s="1" customFormat="1" ht="24" customHeight="1" x14ac:dyDescent="0.2">
      <c r="B177" s="145"/>
      <c r="C177" s="146" t="s">
        <v>350</v>
      </c>
      <c r="D177" s="146" t="s">
        <v>174</v>
      </c>
      <c r="E177" s="147"/>
      <c r="F177" s="148" t="s">
        <v>1701</v>
      </c>
      <c r="G177" s="149" t="s">
        <v>257</v>
      </c>
      <c r="H177" s="150">
        <v>2</v>
      </c>
      <c r="I177" s="151"/>
      <c r="J177" s="150">
        <f t="shared" si="10"/>
        <v>0</v>
      </c>
      <c r="K177" s="152"/>
      <c r="L177" s="28"/>
      <c r="M177" s="153" t="s">
        <v>1</v>
      </c>
      <c r="N177" s="154" t="s">
        <v>37</v>
      </c>
      <c r="P177" s="155">
        <f t="shared" si="11"/>
        <v>0</v>
      </c>
      <c r="Q177" s="155">
        <v>0</v>
      </c>
      <c r="R177" s="155">
        <f t="shared" si="12"/>
        <v>0</v>
      </c>
      <c r="S177" s="155">
        <v>0</v>
      </c>
      <c r="T177" s="156">
        <f t="shared" si="13"/>
        <v>0</v>
      </c>
      <c r="AR177" s="157" t="s">
        <v>177</v>
      </c>
      <c r="AT177" s="157" t="s">
        <v>174</v>
      </c>
      <c r="AU177" s="157" t="s">
        <v>178</v>
      </c>
      <c r="AY177" s="13" t="s">
        <v>172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3" t="s">
        <v>178</v>
      </c>
      <c r="BK177" s="158">
        <f t="shared" si="19"/>
        <v>0</v>
      </c>
      <c r="BL177" s="13" t="s">
        <v>177</v>
      </c>
      <c r="BM177" s="157" t="s">
        <v>1702</v>
      </c>
    </row>
    <row r="178" spans="2:65" s="1" customFormat="1" ht="24" customHeight="1" x14ac:dyDescent="0.2">
      <c r="B178" s="145"/>
      <c r="C178" s="159" t="s">
        <v>332</v>
      </c>
      <c r="D178" s="159" t="s">
        <v>244</v>
      </c>
      <c r="E178" s="160"/>
      <c r="F178" s="161" t="s">
        <v>1703</v>
      </c>
      <c r="G178" s="162" t="s">
        <v>257</v>
      </c>
      <c r="H178" s="163">
        <v>1</v>
      </c>
      <c r="I178" s="164"/>
      <c r="J178" s="163">
        <f t="shared" si="10"/>
        <v>0</v>
      </c>
      <c r="K178" s="165"/>
      <c r="L178" s="166"/>
      <c r="M178" s="167" t="s">
        <v>1</v>
      </c>
      <c r="N178" s="168" t="s">
        <v>37</v>
      </c>
      <c r="P178" s="155">
        <f t="shared" si="11"/>
        <v>0</v>
      </c>
      <c r="Q178" s="155">
        <v>0</v>
      </c>
      <c r="R178" s="155">
        <f t="shared" si="12"/>
        <v>0</v>
      </c>
      <c r="S178" s="155">
        <v>0</v>
      </c>
      <c r="T178" s="156">
        <f t="shared" si="13"/>
        <v>0</v>
      </c>
      <c r="AR178" s="157" t="s">
        <v>201</v>
      </c>
      <c r="AT178" s="157" t="s">
        <v>244</v>
      </c>
      <c r="AU178" s="157" t="s">
        <v>178</v>
      </c>
      <c r="AY178" s="13" t="s">
        <v>172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3" t="s">
        <v>178</v>
      </c>
      <c r="BK178" s="158">
        <f t="shared" si="19"/>
        <v>0</v>
      </c>
      <c r="BL178" s="13" t="s">
        <v>177</v>
      </c>
      <c r="BM178" s="157" t="s">
        <v>1704</v>
      </c>
    </row>
    <row r="179" spans="2:65" s="1" customFormat="1" ht="16.5" customHeight="1" x14ac:dyDescent="0.2">
      <c r="B179" s="145"/>
      <c r="C179" s="159" t="s">
        <v>335</v>
      </c>
      <c r="D179" s="159" t="s">
        <v>244</v>
      </c>
      <c r="E179" s="160"/>
      <c r="F179" s="161" t="s">
        <v>1705</v>
      </c>
      <c r="G179" s="162" t="s">
        <v>257</v>
      </c>
      <c r="H179" s="163">
        <v>1</v>
      </c>
      <c r="I179" s="164"/>
      <c r="J179" s="163">
        <f t="shared" si="10"/>
        <v>0</v>
      </c>
      <c r="K179" s="165"/>
      <c r="L179" s="166"/>
      <c r="M179" s="167" t="s">
        <v>1</v>
      </c>
      <c r="N179" s="168" t="s">
        <v>37</v>
      </c>
      <c r="P179" s="155">
        <f t="shared" si="11"/>
        <v>0</v>
      </c>
      <c r="Q179" s="155">
        <v>0</v>
      </c>
      <c r="R179" s="155">
        <f t="shared" si="12"/>
        <v>0</v>
      </c>
      <c r="S179" s="155">
        <v>0</v>
      </c>
      <c r="T179" s="156">
        <f t="shared" si="13"/>
        <v>0</v>
      </c>
      <c r="AR179" s="157" t="s">
        <v>201</v>
      </c>
      <c r="AT179" s="157" t="s">
        <v>244</v>
      </c>
      <c r="AU179" s="157" t="s">
        <v>178</v>
      </c>
      <c r="AY179" s="13" t="s">
        <v>172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3" t="s">
        <v>178</v>
      </c>
      <c r="BK179" s="158">
        <f t="shared" si="19"/>
        <v>0</v>
      </c>
      <c r="BL179" s="13" t="s">
        <v>177</v>
      </c>
      <c r="BM179" s="157" t="s">
        <v>1706</v>
      </c>
    </row>
    <row r="180" spans="2:65" s="1" customFormat="1" ht="16.5" customHeight="1" x14ac:dyDescent="0.2">
      <c r="B180" s="145"/>
      <c r="C180" s="146" t="s">
        <v>338</v>
      </c>
      <c r="D180" s="146" t="s">
        <v>174</v>
      </c>
      <c r="E180" s="147"/>
      <c r="F180" s="148" t="s">
        <v>1707</v>
      </c>
      <c r="G180" s="149" t="s">
        <v>1192</v>
      </c>
      <c r="H180" s="150">
        <v>1</v>
      </c>
      <c r="I180" s="151"/>
      <c r="J180" s="150">
        <f t="shared" si="10"/>
        <v>0</v>
      </c>
      <c r="K180" s="152"/>
      <c r="L180" s="28"/>
      <c r="M180" s="153" t="s">
        <v>1</v>
      </c>
      <c r="N180" s="154" t="s">
        <v>37</v>
      </c>
      <c r="P180" s="155">
        <f t="shared" si="11"/>
        <v>0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AR180" s="157" t="s">
        <v>177</v>
      </c>
      <c r="AT180" s="157" t="s">
        <v>174</v>
      </c>
      <c r="AU180" s="157" t="s">
        <v>178</v>
      </c>
      <c r="AY180" s="13" t="s">
        <v>172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3" t="s">
        <v>178</v>
      </c>
      <c r="BK180" s="158">
        <f t="shared" si="19"/>
        <v>0</v>
      </c>
      <c r="BL180" s="13" t="s">
        <v>177</v>
      </c>
      <c r="BM180" s="157" t="s">
        <v>1708</v>
      </c>
    </row>
    <row r="181" spans="2:65" s="1" customFormat="1" ht="16.5" customHeight="1" x14ac:dyDescent="0.2">
      <c r="B181" s="145"/>
      <c r="C181" s="146" t="s">
        <v>341</v>
      </c>
      <c r="D181" s="146" t="s">
        <v>174</v>
      </c>
      <c r="E181" s="147"/>
      <c r="F181" s="148" t="s">
        <v>1709</v>
      </c>
      <c r="G181" s="149" t="s">
        <v>257</v>
      </c>
      <c r="H181" s="150">
        <v>1</v>
      </c>
      <c r="I181" s="151"/>
      <c r="J181" s="150">
        <f t="shared" si="10"/>
        <v>0</v>
      </c>
      <c r="K181" s="152"/>
      <c r="L181" s="28"/>
      <c r="M181" s="153" t="s">
        <v>1</v>
      </c>
      <c r="N181" s="154" t="s">
        <v>37</v>
      </c>
      <c r="P181" s="155">
        <f t="shared" si="11"/>
        <v>0</v>
      </c>
      <c r="Q181" s="155">
        <v>0</v>
      </c>
      <c r="R181" s="155">
        <f t="shared" si="12"/>
        <v>0</v>
      </c>
      <c r="S181" s="155">
        <v>0</v>
      </c>
      <c r="T181" s="156">
        <f t="shared" si="13"/>
        <v>0</v>
      </c>
      <c r="AR181" s="157" t="s">
        <v>177</v>
      </c>
      <c r="AT181" s="157" t="s">
        <v>174</v>
      </c>
      <c r="AU181" s="157" t="s">
        <v>178</v>
      </c>
      <c r="AY181" s="13" t="s">
        <v>172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3" t="s">
        <v>178</v>
      </c>
      <c r="BK181" s="158">
        <f t="shared" si="19"/>
        <v>0</v>
      </c>
      <c r="BL181" s="13" t="s">
        <v>177</v>
      </c>
      <c r="BM181" s="157" t="s">
        <v>1710</v>
      </c>
    </row>
    <row r="182" spans="2:65" s="1" customFormat="1" ht="16.5" customHeight="1" x14ac:dyDescent="0.2">
      <c r="B182" s="145"/>
      <c r="C182" s="146" t="s">
        <v>344</v>
      </c>
      <c r="D182" s="146" t="s">
        <v>174</v>
      </c>
      <c r="E182" s="147"/>
      <c r="F182" s="148" t="s">
        <v>1711</v>
      </c>
      <c r="G182" s="149" t="s">
        <v>1192</v>
      </c>
      <c r="H182" s="150">
        <v>4</v>
      </c>
      <c r="I182" s="151"/>
      <c r="J182" s="150">
        <f t="shared" si="10"/>
        <v>0</v>
      </c>
      <c r="K182" s="152"/>
      <c r="L182" s="28"/>
      <c r="M182" s="153" t="s">
        <v>1</v>
      </c>
      <c r="N182" s="154" t="s">
        <v>37</v>
      </c>
      <c r="P182" s="155">
        <f t="shared" si="11"/>
        <v>0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AR182" s="157" t="s">
        <v>177</v>
      </c>
      <c r="AT182" s="157" t="s">
        <v>174</v>
      </c>
      <c r="AU182" s="157" t="s">
        <v>178</v>
      </c>
      <c r="AY182" s="13" t="s">
        <v>172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3" t="s">
        <v>178</v>
      </c>
      <c r="BK182" s="158">
        <f t="shared" si="19"/>
        <v>0</v>
      </c>
      <c r="BL182" s="13" t="s">
        <v>177</v>
      </c>
      <c r="BM182" s="157" t="s">
        <v>1712</v>
      </c>
    </row>
    <row r="183" spans="2:65" s="1" customFormat="1" ht="16.5" customHeight="1" x14ac:dyDescent="0.2">
      <c r="B183" s="145"/>
      <c r="C183" s="146" t="s">
        <v>347</v>
      </c>
      <c r="D183" s="146" t="s">
        <v>174</v>
      </c>
      <c r="E183" s="147"/>
      <c r="F183" s="148" t="s">
        <v>1713</v>
      </c>
      <c r="G183" s="149" t="s">
        <v>257</v>
      </c>
      <c r="H183" s="150">
        <v>1</v>
      </c>
      <c r="I183" s="151"/>
      <c r="J183" s="150">
        <f t="shared" si="10"/>
        <v>0</v>
      </c>
      <c r="K183" s="152"/>
      <c r="L183" s="28"/>
      <c r="M183" s="153" t="s">
        <v>1</v>
      </c>
      <c r="N183" s="154" t="s">
        <v>37</v>
      </c>
      <c r="P183" s="155">
        <f t="shared" si="11"/>
        <v>0</v>
      </c>
      <c r="Q183" s="155">
        <v>0</v>
      </c>
      <c r="R183" s="155">
        <f t="shared" si="12"/>
        <v>0</v>
      </c>
      <c r="S183" s="155">
        <v>0</v>
      </c>
      <c r="T183" s="156">
        <f t="shared" si="13"/>
        <v>0</v>
      </c>
      <c r="AR183" s="157" t="s">
        <v>177</v>
      </c>
      <c r="AT183" s="157" t="s">
        <v>174</v>
      </c>
      <c r="AU183" s="157" t="s">
        <v>178</v>
      </c>
      <c r="AY183" s="13" t="s">
        <v>172</v>
      </c>
      <c r="BE183" s="158">
        <f t="shared" si="14"/>
        <v>0</v>
      </c>
      <c r="BF183" s="158">
        <f t="shared" si="15"/>
        <v>0</v>
      </c>
      <c r="BG183" s="158">
        <f t="shared" si="16"/>
        <v>0</v>
      </c>
      <c r="BH183" s="158">
        <f t="shared" si="17"/>
        <v>0</v>
      </c>
      <c r="BI183" s="158">
        <f t="shared" si="18"/>
        <v>0</v>
      </c>
      <c r="BJ183" s="13" t="s">
        <v>178</v>
      </c>
      <c r="BK183" s="158">
        <f t="shared" si="19"/>
        <v>0</v>
      </c>
      <c r="BL183" s="13" t="s">
        <v>177</v>
      </c>
      <c r="BM183" s="157" t="s">
        <v>1714</v>
      </c>
    </row>
    <row r="184" spans="2:65" s="1" customFormat="1" ht="16.5" customHeight="1" x14ac:dyDescent="0.2">
      <c r="B184" s="145"/>
      <c r="C184" s="146" t="s">
        <v>314</v>
      </c>
      <c r="D184" s="146" t="s">
        <v>174</v>
      </c>
      <c r="E184" s="147"/>
      <c r="F184" s="148" t="s">
        <v>1715</v>
      </c>
      <c r="G184" s="149" t="s">
        <v>1192</v>
      </c>
      <c r="H184" s="150">
        <v>201</v>
      </c>
      <c r="I184" s="151"/>
      <c r="J184" s="150">
        <f t="shared" si="10"/>
        <v>0</v>
      </c>
      <c r="K184" s="152"/>
      <c r="L184" s="28"/>
      <c r="M184" s="153" t="s">
        <v>1</v>
      </c>
      <c r="N184" s="154" t="s">
        <v>37</v>
      </c>
      <c r="P184" s="155">
        <f t="shared" si="11"/>
        <v>0</v>
      </c>
      <c r="Q184" s="155">
        <v>0</v>
      </c>
      <c r="R184" s="155">
        <f t="shared" si="12"/>
        <v>0</v>
      </c>
      <c r="S184" s="155">
        <v>0</v>
      </c>
      <c r="T184" s="156">
        <f t="shared" si="13"/>
        <v>0</v>
      </c>
      <c r="AR184" s="157" t="s">
        <v>177</v>
      </c>
      <c r="AT184" s="157" t="s">
        <v>174</v>
      </c>
      <c r="AU184" s="157" t="s">
        <v>178</v>
      </c>
      <c r="AY184" s="13" t="s">
        <v>172</v>
      </c>
      <c r="BE184" s="158">
        <f t="shared" si="14"/>
        <v>0</v>
      </c>
      <c r="BF184" s="158">
        <f t="shared" si="15"/>
        <v>0</v>
      </c>
      <c r="BG184" s="158">
        <f t="shared" si="16"/>
        <v>0</v>
      </c>
      <c r="BH184" s="158">
        <f t="shared" si="17"/>
        <v>0</v>
      </c>
      <c r="BI184" s="158">
        <f t="shared" si="18"/>
        <v>0</v>
      </c>
      <c r="BJ184" s="13" t="s">
        <v>178</v>
      </c>
      <c r="BK184" s="158">
        <f t="shared" si="19"/>
        <v>0</v>
      </c>
      <c r="BL184" s="13" t="s">
        <v>177</v>
      </c>
      <c r="BM184" s="157" t="s">
        <v>1716</v>
      </c>
    </row>
    <row r="185" spans="2:65" s="1" customFormat="1" ht="24" customHeight="1" x14ac:dyDescent="0.2">
      <c r="B185" s="145"/>
      <c r="C185" s="159" t="s">
        <v>317</v>
      </c>
      <c r="D185" s="159" t="s">
        <v>244</v>
      </c>
      <c r="E185" s="160"/>
      <c r="F185" s="161" t="s">
        <v>1717</v>
      </c>
      <c r="G185" s="162" t="s">
        <v>257</v>
      </c>
      <c r="H185" s="163">
        <v>38</v>
      </c>
      <c r="I185" s="164"/>
      <c r="J185" s="163">
        <f t="shared" si="10"/>
        <v>0</v>
      </c>
      <c r="K185" s="165"/>
      <c r="L185" s="166"/>
      <c r="M185" s="167" t="s">
        <v>1</v>
      </c>
      <c r="N185" s="168" t="s">
        <v>37</v>
      </c>
      <c r="P185" s="155">
        <f t="shared" si="11"/>
        <v>0</v>
      </c>
      <c r="Q185" s="155">
        <v>0</v>
      </c>
      <c r="R185" s="155">
        <f t="shared" si="12"/>
        <v>0</v>
      </c>
      <c r="S185" s="155">
        <v>0</v>
      </c>
      <c r="T185" s="156">
        <f t="shared" si="13"/>
        <v>0</v>
      </c>
      <c r="AR185" s="157" t="s">
        <v>201</v>
      </c>
      <c r="AT185" s="157" t="s">
        <v>244</v>
      </c>
      <c r="AU185" s="157" t="s">
        <v>178</v>
      </c>
      <c r="AY185" s="13" t="s">
        <v>172</v>
      </c>
      <c r="BE185" s="158">
        <f t="shared" si="14"/>
        <v>0</v>
      </c>
      <c r="BF185" s="158">
        <f t="shared" si="15"/>
        <v>0</v>
      </c>
      <c r="BG185" s="158">
        <f t="shared" si="16"/>
        <v>0</v>
      </c>
      <c r="BH185" s="158">
        <f t="shared" si="17"/>
        <v>0</v>
      </c>
      <c r="BI185" s="158">
        <f t="shared" si="18"/>
        <v>0</v>
      </c>
      <c r="BJ185" s="13" t="s">
        <v>178</v>
      </c>
      <c r="BK185" s="158">
        <f t="shared" si="19"/>
        <v>0</v>
      </c>
      <c r="BL185" s="13" t="s">
        <v>177</v>
      </c>
      <c r="BM185" s="157" t="s">
        <v>1718</v>
      </c>
    </row>
    <row r="186" spans="2:65" s="1" customFormat="1" ht="24" customHeight="1" x14ac:dyDescent="0.2">
      <c r="B186" s="145"/>
      <c r="C186" s="159" t="s">
        <v>320</v>
      </c>
      <c r="D186" s="159" t="s">
        <v>244</v>
      </c>
      <c r="E186" s="160"/>
      <c r="F186" s="161" t="s">
        <v>1719</v>
      </c>
      <c r="G186" s="162" t="s">
        <v>257</v>
      </c>
      <c r="H186" s="163">
        <v>39</v>
      </c>
      <c r="I186" s="164"/>
      <c r="J186" s="163">
        <f t="shared" si="10"/>
        <v>0</v>
      </c>
      <c r="K186" s="165"/>
      <c r="L186" s="166"/>
      <c r="M186" s="167" t="s">
        <v>1</v>
      </c>
      <c r="N186" s="168" t="s">
        <v>37</v>
      </c>
      <c r="P186" s="155">
        <f t="shared" si="11"/>
        <v>0</v>
      </c>
      <c r="Q186" s="155">
        <v>0</v>
      </c>
      <c r="R186" s="155">
        <f t="shared" si="12"/>
        <v>0</v>
      </c>
      <c r="S186" s="155">
        <v>0</v>
      </c>
      <c r="T186" s="156">
        <f t="shared" si="13"/>
        <v>0</v>
      </c>
      <c r="AR186" s="157" t="s">
        <v>201</v>
      </c>
      <c r="AT186" s="157" t="s">
        <v>244</v>
      </c>
      <c r="AU186" s="157" t="s">
        <v>178</v>
      </c>
      <c r="AY186" s="13" t="s">
        <v>172</v>
      </c>
      <c r="BE186" s="158">
        <f t="shared" si="14"/>
        <v>0</v>
      </c>
      <c r="BF186" s="158">
        <f t="shared" si="15"/>
        <v>0</v>
      </c>
      <c r="BG186" s="158">
        <f t="shared" si="16"/>
        <v>0</v>
      </c>
      <c r="BH186" s="158">
        <f t="shared" si="17"/>
        <v>0</v>
      </c>
      <c r="BI186" s="158">
        <f t="shared" si="18"/>
        <v>0</v>
      </c>
      <c r="BJ186" s="13" t="s">
        <v>178</v>
      </c>
      <c r="BK186" s="158">
        <f t="shared" si="19"/>
        <v>0</v>
      </c>
      <c r="BL186" s="13" t="s">
        <v>177</v>
      </c>
      <c r="BM186" s="157" t="s">
        <v>1720</v>
      </c>
    </row>
    <row r="187" spans="2:65" s="1" customFormat="1" ht="24" customHeight="1" x14ac:dyDescent="0.2">
      <c r="B187" s="145"/>
      <c r="C187" s="159" t="s">
        <v>323</v>
      </c>
      <c r="D187" s="159" t="s">
        <v>244</v>
      </c>
      <c r="E187" s="160"/>
      <c r="F187" s="161" t="s">
        <v>1721</v>
      </c>
      <c r="G187" s="162" t="s">
        <v>257</v>
      </c>
      <c r="H187" s="163">
        <v>65</v>
      </c>
      <c r="I187" s="164"/>
      <c r="J187" s="163">
        <f t="shared" si="10"/>
        <v>0</v>
      </c>
      <c r="K187" s="165"/>
      <c r="L187" s="166"/>
      <c r="M187" s="167" t="s">
        <v>1</v>
      </c>
      <c r="N187" s="168" t="s">
        <v>37</v>
      </c>
      <c r="P187" s="155">
        <f t="shared" si="11"/>
        <v>0</v>
      </c>
      <c r="Q187" s="155">
        <v>0</v>
      </c>
      <c r="R187" s="155">
        <f t="shared" si="12"/>
        <v>0</v>
      </c>
      <c r="S187" s="155">
        <v>0</v>
      </c>
      <c r="T187" s="156">
        <f t="shared" si="13"/>
        <v>0</v>
      </c>
      <c r="AR187" s="157" t="s">
        <v>201</v>
      </c>
      <c r="AT187" s="157" t="s">
        <v>244</v>
      </c>
      <c r="AU187" s="157" t="s">
        <v>178</v>
      </c>
      <c r="AY187" s="13" t="s">
        <v>172</v>
      </c>
      <c r="BE187" s="158">
        <f t="shared" si="14"/>
        <v>0</v>
      </c>
      <c r="BF187" s="158">
        <f t="shared" si="15"/>
        <v>0</v>
      </c>
      <c r="BG187" s="158">
        <f t="shared" si="16"/>
        <v>0</v>
      </c>
      <c r="BH187" s="158">
        <f t="shared" si="17"/>
        <v>0</v>
      </c>
      <c r="BI187" s="158">
        <f t="shared" si="18"/>
        <v>0</v>
      </c>
      <c r="BJ187" s="13" t="s">
        <v>178</v>
      </c>
      <c r="BK187" s="158">
        <f t="shared" si="19"/>
        <v>0</v>
      </c>
      <c r="BL187" s="13" t="s">
        <v>177</v>
      </c>
      <c r="BM187" s="157" t="s">
        <v>1722</v>
      </c>
    </row>
    <row r="188" spans="2:65" s="1" customFormat="1" ht="24" customHeight="1" x14ac:dyDescent="0.2">
      <c r="B188" s="145"/>
      <c r="C188" s="159" t="s">
        <v>326</v>
      </c>
      <c r="D188" s="159" t="s">
        <v>244</v>
      </c>
      <c r="E188" s="160"/>
      <c r="F188" s="161" t="s">
        <v>1723</v>
      </c>
      <c r="G188" s="162" t="s">
        <v>257</v>
      </c>
      <c r="H188" s="163">
        <v>6</v>
      </c>
      <c r="I188" s="164"/>
      <c r="J188" s="163">
        <f t="shared" si="10"/>
        <v>0</v>
      </c>
      <c r="K188" s="165"/>
      <c r="L188" s="166"/>
      <c r="M188" s="167" t="s">
        <v>1</v>
      </c>
      <c r="N188" s="168" t="s">
        <v>37</v>
      </c>
      <c r="P188" s="155">
        <f t="shared" si="11"/>
        <v>0</v>
      </c>
      <c r="Q188" s="155">
        <v>0</v>
      </c>
      <c r="R188" s="155">
        <f t="shared" si="12"/>
        <v>0</v>
      </c>
      <c r="S188" s="155">
        <v>0</v>
      </c>
      <c r="T188" s="156">
        <f t="shared" si="13"/>
        <v>0</v>
      </c>
      <c r="AR188" s="157" t="s">
        <v>201</v>
      </c>
      <c r="AT188" s="157" t="s">
        <v>244</v>
      </c>
      <c r="AU188" s="157" t="s">
        <v>178</v>
      </c>
      <c r="AY188" s="13" t="s">
        <v>172</v>
      </c>
      <c r="BE188" s="158">
        <f t="shared" si="14"/>
        <v>0</v>
      </c>
      <c r="BF188" s="158">
        <f t="shared" si="15"/>
        <v>0</v>
      </c>
      <c r="BG188" s="158">
        <f t="shared" si="16"/>
        <v>0</v>
      </c>
      <c r="BH188" s="158">
        <f t="shared" si="17"/>
        <v>0</v>
      </c>
      <c r="BI188" s="158">
        <f t="shared" si="18"/>
        <v>0</v>
      </c>
      <c r="BJ188" s="13" t="s">
        <v>178</v>
      </c>
      <c r="BK188" s="158">
        <f t="shared" si="19"/>
        <v>0</v>
      </c>
      <c r="BL188" s="13" t="s">
        <v>177</v>
      </c>
      <c r="BM188" s="157" t="s">
        <v>1724</v>
      </c>
    </row>
    <row r="189" spans="2:65" s="1" customFormat="1" ht="24" customHeight="1" x14ac:dyDescent="0.2">
      <c r="B189" s="145"/>
      <c r="C189" s="159" t="s">
        <v>329</v>
      </c>
      <c r="D189" s="159" t="s">
        <v>244</v>
      </c>
      <c r="E189" s="160"/>
      <c r="F189" s="161" t="s">
        <v>1725</v>
      </c>
      <c r="G189" s="162" t="s">
        <v>257</v>
      </c>
      <c r="H189" s="163">
        <v>13</v>
      </c>
      <c r="I189" s="164"/>
      <c r="J189" s="163">
        <f t="shared" si="10"/>
        <v>0</v>
      </c>
      <c r="K189" s="165"/>
      <c r="L189" s="166"/>
      <c r="M189" s="167" t="s">
        <v>1</v>
      </c>
      <c r="N189" s="168" t="s">
        <v>37</v>
      </c>
      <c r="P189" s="155">
        <f t="shared" si="11"/>
        <v>0</v>
      </c>
      <c r="Q189" s="155">
        <v>0</v>
      </c>
      <c r="R189" s="155">
        <f t="shared" si="12"/>
        <v>0</v>
      </c>
      <c r="S189" s="155">
        <v>0</v>
      </c>
      <c r="T189" s="156">
        <f t="shared" si="13"/>
        <v>0</v>
      </c>
      <c r="AR189" s="157" t="s">
        <v>201</v>
      </c>
      <c r="AT189" s="157" t="s">
        <v>244</v>
      </c>
      <c r="AU189" s="157" t="s">
        <v>178</v>
      </c>
      <c r="AY189" s="13" t="s">
        <v>172</v>
      </c>
      <c r="BE189" s="158">
        <f t="shared" si="14"/>
        <v>0</v>
      </c>
      <c r="BF189" s="158">
        <f t="shared" si="15"/>
        <v>0</v>
      </c>
      <c r="BG189" s="158">
        <f t="shared" si="16"/>
        <v>0</v>
      </c>
      <c r="BH189" s="158">
        <f t="shared" si="17"/>
        <v>0</v>
      </c>
      <c r="BI189" s="158">
        <f t="shared" si="18"/>
        <v>0</v>
      </c>
      <c r="BJ189" s="13" t="s">
        <v>178</v>
      </c>
      <c r="BK189" s="158">
        <f t="shared" si="19"/>
        <v>0</v>
      </c>
      <c r="BL189" s="13" t="s">
        <v>177</v>
      </c>
      <c r="BM189" s="157" t="s">
        <v>1726</v>
      </c>
    </row>
    <row r="190" spans="2:65" s="1" customFormat="1" ht="24" customHeight="1" x14ac:dyDescent="0.2">
      <c r="B190" s="145"/>
      <c r="C190" s="159" t="s">
        <v>793</v>
      </c>
      <c r="D190" s="159" t="s">
        <v>244</v>
      </c>
      <c r="E190" s="160"/>
      <c r="F190" s="161" t="s">
        <v>1727</v>
      </c>
      <c r="G190" s="162" t="s">
        <v>257</v>
      </c>
      <c r="H190" s="163">
        <v>3</v>
      </c>
      <c r="I190" s="164"/>
      <c r="J190" s="163">
        <f t="shared" ref="J190:J221" si="20">ROUND(I190*H190,2)</f>
        <v>0</v>
      </c>
      <c r="K190" s="165"/>
      <c r="L190" s="166"/>
      <c r="M190" s="167" t="s">
        <v>1</v>
      </c>
      <c r="N190" s="168" t="s">
        <v>37</v>
      </c>
      <c r="P190" s="155">
        <f t="shared" ref="P190:P221" si="21">O190*H190</f>
        <v>0</v>
      </c>
      <c r="Q190" s="155">
        <v>0</v>
      </c>
      <c r="R190" s="155">
        <f t="shared" ref="R190:R221" si="22">Q190*H190</f>
        <v>0</v>
      </c>
      <c r="S190" s="155">
        <v>0</v>
      </c>
      <c r="T190" s="156">
        <f t="shared" ref="T190:T221" si="23">S190*H190</f>
        <v>0</v>
      </c>
      <c r="AR190" s="157" t="s">
        <v>201</v>
      </c>
      <c r="AT190" s="157" t="s">
        <v>244</v>
      </c>
      <c r="AU190" s="157" t="s">
        <v>178</v>
      </c>
      <c r="AY190" s="13" t="s">
        <v>172</v>
      </c>
      <c r="BE190" s="158">
        <f t="shared" ref="BE190:BE221" si="24">IF(N190="základná",J190,0)</f>
        <v>0</v>
      </c>
      <c r="BF190" s="158">
        <f t="shared" ref="BF190:BF221" si="25">IF(N190="znížená",J190,0)</f>
        <v>0</v>
      </c>
      <c r="BG190" s="158">
        <f t="shared" ref="BG190:BG221" si="26">IF(N190="zákl. prenesená",J190,0)</f>
        <v>0</v>
      </c>
      <c r="BH190" s="158">
        <f t="shared" ref="BH190:BH221" si="27">IF(N190="zníž. prenesená",J190,0)</f>
        <v>0</v>
      </c>
      <c r="BI190" s="158">
        <f t="shared" ref="BI190:BI221" si="28">IF(N190="nulová",J190,0)</f>
        <v>0</v>
      </c>
      <c r="BJ190" s="13" t="s">
        <v>178</v>
      </c>
      <c r="BK190" s="158">
        <f t="shared" ref="BK190:BK221" si="29">ROUND(I190*H190,2)</f>
        <v>0</v>
      </c>
      <c r="BL190" s="13" t="s">
        <v>177</v>
      </c>
      <c r="BM190" s="157" t="s">
        <v>1728</v>
      </c>
    </row>
    <row r="191" spans="2:65" s="1" customFormat="1" ht="24" customHeight="1" x14ac:dyDescent="0.2">
      <c r="B191" s="145"/>
      <c r="C191" s="159" t="s">
        <v>797</v>
      </c>
      <c r="D191" s="159" t="s">
        <v>244</v>
      </c>
      <c r="E191" s="160"/>
      <c r="F191" s="161" t="s">
        <v>1729</v>
      </c>
      <c r="G191" s="162" t="s">
        <v>257</v>
      </c>
      <c r="H191" s="163">
        <v>8</v>
      </c>
      <c r="I191" s="164"/>
      <c r="J191" s="163">
        <f t="shared" si="20"/>
        <v>0</v>
      </c>
      <c r="K191" s="165"/>
      <c r="L191" s="166"/>
      <c r="M191" s="167" t="s">
        <v>1</v>
      </c>
      <c r="N191" s="168" t="s">
        <v>37</v>
      </c>
      <c r="P191" s="155">
        <f t="shared" si="21"/>
        <v>0</v>
      </c>
      <c r="Q191" s="155">
        <v>0</v>
      </c>
      <c r="R191" s="155">
        <f t="shared" si="22"/>
        <v>0</v>
      </c>
      <c r="S191" s="155">
        <v>0</v>
      </c>
      <c r="T191" s="156">
        <f t="shared" si="23"/>
        <v>0</v>
      </c>
      <c r="AR191" s="157" t="s">
        <v>201</v>
      </c>
      <c r="AT191" s="157" t="s">
        <v>244</v>
      </c>
      <c r="AU191" s="157" t="s">
        <v>178</v>
      </c>
      <c r="AY191" s="13" t="s">
        <v>172</v>
      </c>
      <c r="BE191" s="158">
        <f t="shared" si="24"/>
        <v>0</v>
      </c>
      <c r="BF191" s="158">
        <f t="shared" si="25"/>
        <v>0</v>
      </c>
      <c r="BG191" s="158">
        <f t="shared" si="26"/>
        <v>0</v>
      </c>
      <c r="BH191" s="158">
        <f t="shared" si="27"/>
        <v>0</v>
      </c>
      <c r="BI191" s="158">
        <f t="shared" si="28"/>
        <v>0</v>
      </c>
      <c r="BJ191" s="13" t="s">
        <v>178</v>
      </c>
      <c r="BK191" s="158">
        <f t="shared" si="29"/>
        <v>0</v>
      </c>
      <c r="BL191" s="13" t="s">
        <v>177</v>
      </c>
      <c r="BM191" s="157" t="s">
        <v>1730</v>
      </c>
    </row>
    <row r="192" spans="2:65" s="1" customFormat="1" ht="16.5" customHeight="1" x14ac:dyDescent="0.2">
      <c r="B192" s="145"/>
      <c r="C192" s="159" t="s">
        <v>844</v>
      </c>
      <c r="D192" s="159" t="s">
        <v>244</v>
      </c>
      <c r="E192" s="160"/>
      <c r="F192" s="161" t="s">
        <v>1731</v>
      </c>
      <c r="G192" s="162" t="s">
        <v>257</v>
      </c>
      <c r="H192" s="163">
        <v>1</v>
      </c>
      <c r="I192" s="164"/>
      <c r="J192" s="163">
        <f t="shared" si="20"/>
        <v>0</v>
      </c>
      <c r="K192" s="165"/>
      <c r="L192" s="166"/>
      <c r="M192" s="167" t="s">
        <v>1</v>
      </c>
      <c r="N192" s="168" t="s">
        <v>37</v>
      </c>
      <c r="P192" s="155">
        <f t="shared" si="21"/>
        <v>0</v>
      </c>
      <c r="Q192" s="155">
        <v>0</v>
      </c>
      <c r="R192" s="155">
        <f t="shared" si="22"/>
        <v>0</v>
      </c>
      <c r="S192" s="155">
        <v>0</v>
      </c>
      <c r="T192" s="156">
        <f t="shared" si="23"/>
        <v>0</v>
      </c>
      <c r="AR192" s="157" t="s">
        <v>201</v>
      </c>
      <c r="AT192" s="157" t="s">
        <v>244</v>
      </c>
      <c r="AU192" s="157" t="s">
        <v>178</v>
      </c>
      <c r="AY192" s="13" t="s">
        <v>172</v>
      </c>
      <c r="BE192" s="158">
        <f t="shared" si="24"/>
        <v>0</v>
      </c>
      <c r="BF192" s="158">
        <f t="shared" si="25"/>
        <v>0</v>
      </c>
      <c r="BG192" s="158">
        <f t="shared" si="26"/>
        <v>0</v>
      </c>
      <c r="BH192" s="158">
        <f t="shared" si="27"/>
        <v>0</v>
      </c>
      <c r="BI192" s="158">
        <f t="shared" si="28"/>
        <v>0</v>
      </c>
      <c r="BJ192" s="13" t="s">
        <v>178</v>
      </c>
      <c r="BK192" s="158">
        <f t="shared" si="29"/>
        <v>0</v>
      </c>
      <c r="BL192" s="13" t="s">
        <v>177</v>
      </c>
      <c r="BM192" s="157" t="s">
        <v>1732</v>
      </c>
    </row>
    <row r="193" spans="2:65" s="1" customFormat="1" ht="16.5" customHeight="1" x14ac:dyDescent="0.2">
      <c r="B193" s="145"/>
      <c r="C193" s="159" t="s">
        <v>847</v>
      </c>
      <c r="D193" s="159" t="s">
        <v>244</v>
      </c>
      <c r="E193" s="160"/>
      <c r="F193" s="161" t="s">
        <v>1733</v>
      </c>
      <c r="G193" s="162" t="s">
        <v>257</v>
      </c>
      <c r="H193" s="163">
        <v>5</v>
      </c>
      <c r="I193" s="164"/>
      <c r="J193" s="163">
        <f t="shared" si="20"/>
        <v>0</v>
      </c>
      <c r="K193" s="165"/>
      <c r="L193" s="166"/>
      <c r="M193" s="167" t="s">
        <v>1</v>
      </c>
      <c r="N193" s="168" t="s">
        <v>37</v>
      </c>
      <c r="P193" s="155">
        <f t="shared" si="21"/>
        <v>0</v>
      </c>
      <c r="Q193" s="155">
        <v>0</v>
      </c>
      <c r="R193" s="155">
        <f t="shared" si="22"/>
        <v>0</v>
      </c>
      <c r="S193" s="155">
        <v>0</v>
      </c>
      <c r="T193" s="156">
        <f t="shared" si="23"/>
        <v>0</v>
      </c>
      <c r="AR193" s="157" t="s">
        <v>201</v>
      </c>
      <c r="AT193" s="157" t="s">
        <v>244</v>
      </c>
      <c r="AU193" s="157" t="s">
        <v>178</v>
      </c>
      <c r="AY193" s="13" t="s">
        <v>172</v>
      </c>
      <c r="BE193" s="158">
        <f t="shared" si="24"/>
        <v>0</v>
      </c>
      <c r="BF193" s="158">
        <f t="shared" si="25"/>
        <v>0</v>
      </c>
      <c r="BG193" s="158">
        <f t="shared" si="26"/>
        <v>0</v>
      </c>
      <c r="BH193" s="158">
        <f t="shared" si="27"/>
        <v>0</v>
      </c>
      <c r="BI193" s="158">
        <f t="shared" si="28"/>
        <v>0</v>
      </c>
      <c r="BJ193" s="13" t="s">
        <v>178</v>
      </c>
      <c r="BK193" s="158">
        <f t="shared" si="29"/>
        <v>0</v>
      </c>
      <c r="BL193" s="13" t="s">
        <v>177</v>
      </c>
      <c r="BM193" s="157" t="s">
        <v>1734</v>
      </c>
    </row>
    <row r="194" spans="2:65" s="1" customFormat="1" ht="24" customHeight="1" x14ac:dyDescent="0.2">
      <c r="B194" s="145"/>
      <c r="C194" s="159" t="s">
        <v>1384</v>
      </c>
      <c r="D194" s="159" t="s">
        <v>244</v>
      </c>
      <c r="E194" s="160"/>
      <c r="F194" s="161" t="s">
        <v>1735</v>
      </c>
      <c r="G194" s="162" t="s">
        <v>257</v>
      </c>
      <c r="H194" s="163">
        <v>2</v>
      </c>
      <c r="I194" s="164"/>
      <c r="J194" s="163">
        <f t="shared" si="20"/>
        <v>0</v>
      </c>
      <c r="K194" s="165"/>
      <c r="L194" s="166"/>
      <c r="M194" s="167" t="s">
        <v>1</v>
      </c>
      <c r="N194" s="168" t="s">
        <v>37</v>
      </c>
      <c r="P194" s="155">
        <f t="shared" si="21"/>
        <v>0</v>
      </c>
      <c r="Q194" s="155">
        <v>0</v>
      </c>
      <c r="R194" s="155">
        <f t="shared" si="22"/>
        <v>0</v>
      </c>
      <c r="S194" s="155">
        <v>0</v>
      </c>
      <c r="T194" s="156">
        <f t="shared" si="23"/>
        <v>0</v>
      </c>
      <c r="AR194" s="157" t="s">
        <v>201</v>
      </c>
      <c r="AT194" s="157" t="s">
        <v>244</v>
      </c>
      <c r="AU194" s="157" t="s">
        <v>178</v>
      </c>
      <c r="AY194" s="13" t="s">
        <v>172</v>
      </c>
      <c r="BE194" s="158">
        <f t="shared" si="24"/>
        <v>0</v>
      </c>
      <c r="BF194" s="158">
        <f t="shared" si="25"/>
        <v>0</v>
      </c>
      <c r="BG194" s="158">
        <f t="shared" si="26"/>
        <v>0</v>
      </c>
      <c r="BH194" s="158">
        <f t="shared" si="27"/>
        <v>0</v>
      </c>
      <c r="BI194" s="158">
        <f t="shared" si="28"/>
        <v>0</v>
      </c>
      <c r="BJ194" s="13" t="s">
        <v>178</v>
      </c>
      <c r="BK194" s="158">
        <f t="shared" si="29"/>
        <v>0</v>
      </c>
      <c r="BL194" s="13" t="s">
        <v>177</v>
      </c>
      <c r="BM194" s="157" t="s">
        <v>1736</v>
      </c>
    </row>
    <row r="195" spans="2:65" s="1" customFormat="1" ht="16.5" customHeight="1" x14ac:dyDescent="0.2">
      <c r="B195" s="145"/>
      <c r="C195" s="159" t="s">
        <v>1387</v>
      </c>
      <c r="D195" s="159" t="s">
        <v>244</v>
      </c>
      <c r="E195" s="160"/>
      <c r="F195" s="161" t="s">
        <v>1737</v>
      </c>
      <c r="G195" s="162" t="s">
        <v>257</v>
      </c>
      <c r="H195" s="163">
        <v>2</v>
      </c>
      <c r="I195" s="164"/>
      <c r="J195" s="163">
        <f t="shared" si="20"/>
        <v>0</v>
      </c>
      <c r="K195" s="165"/>
      <c r="L195" s="166"/>
      <c r="M195" s="167" t="s">
        <v>1</v>
      </c>
      <c r="N195" s="168" t="s">
        <v>37</v>
      </c>
      <c r="P195" s="155">
        <f t="shared" si="21"/>
        <v>0</v>
      </c>
      <c r="Q195" s="155">
        <v>0</v>
      </c>
      <c r="R195" s="155">
        <f t="shared" si="22"/>
        <v>0</v>
      </c>
      <c r="S195" s="155">
        <v>0</v>
      </c>
      <c r="T195" s="156">
        <f t="shared" si="23"/>
        <v>0</v>
      </c>
      <c r="AR195" s="157" t="s">
        <v>201</v>
      </c>
      <c r="AT195" s="157" t="s">
        <v>244</v>
      </c>
      <c r="AU195" s="157" t="s">
        <v>178</v>
      </c>
      <c r="AY195" s="13" t="s">
        <v>172</v>
      </c>
      <c r="BE195" s="158">
        <f t="shared" si="24"/>
        <v>0</v>
      </c>
      <c r="BF195" s="158">
        <f t="shared" si="25"/>
        <v>0</v>
      </c>
      <c r="BG195" s="158">
        <f t="shared" si="26"/>
        <v>0</v>
      </c>
      <c r="BH195" s="158">
        <f t="shared" si="27"/>
        <v>0</v>
      </c>
      <c r="BI195" s="158">
        <f t="shared" si="28"/>
        <v>0</v>
      </c>
      <c r="BJ195" s="13" t="s">
        <v>178</v>
      </c>
      <c r="BK195" s="158">
        <f t="shared" si="29"/>
        <v>0</v>
      </c>
      <c r="BL195" s="13" t="s">
        <v>177</v>
      </c>
      <c r="BM195" s="157" t="s">
        <v>1738</v>
      </c>
    </row>
    <row r="196" spans="2:65" s="1" customFormat="1" ht="24" customHeight="1" x14ac:dyDescent="0.2">
      <c r="B196" s="145"/>
      <c r="C196" s="159" t="s">
        <v>390</v>
      </c>
      <c r="D196" s="159" t="s">
        <v>244</v>
      </c>
      <c r="E196" s="160"/>
      <c r="F196" s="161" t="s">
        <v>1739</v>
      </c>
      <c r="G196" s="162" t="s">
        <v>257</v>
      </c>
      <c r="H196" s="163">
        <v>20</v>
      </c>
      <c r="I196" s="164"/>
      <c r="J196" s="163">
        <f t="shared" si="20"/>
        <v>0</v>
      </c>
      <c r="K196" s="165"/>
      <c r="L196" s="166"/>
      <c r="M196" s="167" t="s">
        <v>1</v>
      </c>
      <c r="N196" s="168" t="s">
        <v>37</v>
      </c>
      <c r="P196" s="155">
        <f t="shared" si="21"/>
        <v>0</v>
      </c>
      <c r="Q196" s="155">
        <v>0</v>
      </c>
      <c r="R196" s="155">
        <f t="shared" si="22"/>
        <v>0</v>
      </c>
      <c r="S196" s="155">
        <v>0</v>
      </c>
      <c r="T196" s="156">
        <f t="shared" si="23"/>
        <v>0</v>
      </c>
      <c r="AR196" s="157" t="s">
        <v>201</v>
      </c>
      <c r="AT196" s="157" t="s">
        <v>244</v>
      </c>
      <c r="AU196" s="157" t="s">
        <v>178</v>
      </c>
      <c r="AY196" s="13" t="s">
        <v>172</v>
      </c>
      <c r="BE196" s="158">
        <f t="shared" si="24"/>
        <v>0</v>
      </c>
      <c r="BF196" s="158">
        <f t="shared" si="25"/>
        <v>0</v>
      </c>
      <c r="BG196" s="158">
        <f t="shared" si="26"/>
        <v>0</v>
      </c>
      <c r="BH196" s="158">
        <f t="shared" si="27"/>
        <v>0</v>
      </c>
      <c r="BI196" s="158">
        <f t="shared" si="28"/>
        <v>0</v>
      </c>
      <c r="BJ196" s="13" t="s">
        <v>178</v>
      </c>
      <c r="BK196" s="158">
        <f t="shared" si="29"/>
        <v>0</v>
      </c>
      <c r="BL196" s="13" t="s">
        <v>177</v>
      </c>
      <c r="BM196" s="157" t="s">
        <v>1740</v>
      </c>
    </row>
    <row r="197" spans="2:65" s="1" customFormat="1" ht="24" customHeight="1" x14ac:dyDescent="0.2">
      <c r="B197" s="145"/>
      <c r="C197" s="159" t="s">
        <v>627</v>
      </c>
      <c r="D197" s="159" t="s">
        <v>244</v>
      </c>
      <c r="E197" s="160"/>
      <c r="F197" s="161" t="s">
        <v>1741</v>
      </c>
      <c r="G197" s="162" t="s">
        <v>257</v>
      </c>
      <c r="H197" s="163">
        <v>1</v>
      </c>
      <c r="I197" s="164"/>
      <c r="J197" s="163">
        <f t="shared" si="20"/>
        <v>0</v>
      </c>
      <c r="K197" s="165"/>
      <c r="L197" s="166"/>
      <c r="M197" s="167" t="s">
        <v>1</v>
      </c>
      <c r="N197" s="168" t="s">
        <v>37</v>
      </c>
      <c r="P197" s="155">
        <f t="shared" si="21"/>
        <v>0</v>
      </c>
      <c r="Q197" s="155">
        <v>0</v>
      </c>
      <c r="R197" s="155">
        <f t="shared" si="22"/>
        <v>0</v>
      </c>
      <c r="S197" s="155">
        <v>0</v>
      </c>
      <c r="T197" s="156">
        <f t="shared" si="23"/>
        <v>0</v>
      </c>
      <c r="AR197" s="157" t="s">
        <v>201</v>
      </c>
      <c r="AT197" s="157" t="s">
        <v>244</v>
      </c>
      <c r="AU197" s="157" t="s">
        <v>178</v>
      </c>
      <c r="AY197" s="13" t="s">
        <v>172</v>
      </c>
      <c r="BE197" s="158">
        <f t="shared" si="24"/>
        <v>0</v>
      </c>
      <c r="BF197" s="158">
        <f t="shared" si="25"/>
        <v>0</v>
      </c>
      <c r="BG197" s="158">
        <f t="shared" si="26"/>
        <v>0</v>
      </c>
      <c r="BH197" s="158">
        <f t="shared" si="27"/>
        <v>0</v>
      </c>
      <c r="BI197" s="158">
        <f t="shared" si="28"/>
        <v>0</v>
      </c>
      <c r="BJ197" s="13" t="s">
        <v>178</v>
      </c>
      <c r="BK197" s="158">
        <f t="shared" si="29"/>
        <v>0</v>
      </c>
      <c r="BL197" s="13" t="s">
        <v>177</v>
      </c>
      <c r="BM197" s="157" t="s">
        <v>1742</v>
      </c>
    </row>
    <row r="198" spans="2:65" s="1" customFormat="1" ht="16.5" customHeight="1" x14ac:dyDescent="0.2">
      <c r="B198" s="145"/>
      <c r="C198" s="146" t="s">
        <v>857</v>
      </c>
      <c r="D198" s="146" t="s">
        <v>174</v>
      </c>
      <c r="E198" s="147"/>
      <c r="F198" s="148" t="s">
        <v>1743</v>
      </c>
      <c r="G198" s="149" t="s">
        <v>1192</v>
      </c>
      <c r="H198" s="150">
        <v>17</v>
      </c>
      <c r="I198" s="151"/>
      <c r="J198" s="150">
        <f t="shared" si="20"/>
        <v>0</v>
      </c>
      <c r="K198" s="152"/>
      <c r="L198" s="28"/>
      <c r="M198" s="153" t="s">
        <v>1</v>
      </c>
      <c r="N198" s="154" t="s">
        <v>37</v>
      </c>
      <c r="P198" s="155">
        <f t="shared" si="21"/>
        <v>0</v>
      </c>
      <c r="Q198" s="155">
        <v>0</v>
      </c>
      <c r="R198" s="155">
        <f t="shared" si="22"/>
        <v>0</v>
      </c>
      <c r="S198" s="155">
        <v>0</v>
      </c>
      <c r="T198" s="156">
        <f t="shared" si="23"/>
        <v>0</v>
      </c>
      <c r="AR198" s="157" t="s">
        <v>177</v>
      </c>
      <c r="AT198" s="157" t="s">
        <v>174</v>
      </c>
      <c r="AU198" s="157" t="s">
        <v>178</v>
      </c>
      <c r="AY198" s="13" t="s">
        <v>172</v>
      </c>
      <c r="BE198" s="158">
        <f t="shared" si="24"/>
        <v>0</v>
      </c>
      <c r="BF198" s="158">
        <f t="shared" si="25"/>
        <v>0</v>
      </c>
      <c r="BG198" s="158">
        <f t="shared" si="26"/>
        <v>0</v>
      </c>
      <c r="BH198" s="158">
        <f t="shared" si="27"/>
        <v>0</v>
      </c>
      <c r="BI198" s="158">
        <f t="shared" si="28"/>
        <v>0</v>
      </c>
      <c r="BJ198" s="13" t="s">
        <v>178</v>
      </c>
      <c r="BK198" s="158">
        <f t="shared" si="29"/>
        <v>0</v>
      </c>
      <c r="BL198" s="13" t="s">
        <v>177</v>
      </c>
      <c r="BM198" s="157" t="s">
        <v>1744</v>
      </c>
    </row>
    <row r="199" spans="2:65" s="1" customFormat="1" ht="24" customHeight="1" x14ac:dyDescent="0.2">
      <c r="B199" s="145"/>
      <c r="C199" s="146" t="s">
        <v>860</v>
      </c>
      <c r="D199" s="146" t="s">
        <v>174</v>
      </c>
      <c r="E199" s="147"/>
      <c r="F199" s="148" t="s">
        <v>1745</v>
      </c>
      <c r="G199" s="149" t="s">
        <v>395</v>
      </c>
      <c r="H199" s="150">
        <v>130</v>
      </c>
      <c r="I199" s="151"/>
      <c r="J199" s="150">
        <f t="shared" si="20"/>
        <v>0</v>
      </c>
      <c r="K199" s="152"/>
      <c r="L199" s="28"/>
      <c r="M199" s="153" t="s">
        <v>1</v>
      </c>
      <c r="N199" s="154" t="s">
        <v>37</v>
      </c>
      <c r="P199" s="155">
        <f t="shared" si="21"/>
        <v>0</v>
      </c>
      <c r="Q199" s="155">
        <v>0</v>
      </c>
      <c r="R199" s="155">
        <f t="shared" si="22"/>
        <v>0</v>
      </c>
      <c r="S199" s="155">
        <v>0</v>
      </c>
      <c r="T199" s="156">
        <f t="shared" si="23"/>
        <v>0</v>
      </c>
      <c r="AR199" s="157" t="s">
        <v>177</v>
      </c>
      <c r="AT199" s="157" t="s">
        <v>174</v>
      </c>
      <c r="AU199" s="157" t="s">
        <v>178</v>
      </c>
      <c r="AY199" s="13" t="s">
        <v>172</v>
      </c>
      <c r="BE199" s="158">
        <f t="shared" si="24"/>
        <v>0</v>
      </c>
      <c r="BF199" s="158">
        <f t="shared" si="25"/>
        <v>0</v>
      </c>
      <c r="BG199" s="158">
        <f t="shared" si="26"/>
        <v>0</v>
      </c>
      <c r="BH199" s="158">
        <f t="shared" si="27"/>
        <v>0</v>
      </c>
      <c r="BI199" s="158">
        <f t="shared" si="28"/>
        <v>0</v>
      </c>
      <c r="BJ199" s="13" t="s">
        <v>178</v>
      </c>
      <c r="BK199" s="158">
        <f t="shared" si="29"/>
        <v>0</v>
      </c>
      <c r="BL199" s="13" t="s">
        <v>177</v>
      </c>
      <c r="BM199" s="157" t="s">
        <v>1746</v>
      </c>
    </row>
    <row r="200" spans="2:65" s="1" customFormat="1" ht="16.5" customHeight="1" x14ac:dyDescent="0.2">
      <c r="B200" s="145"/>
      <c r="C200" s="159" t="s">
        <v>762</v>
      </c>
      <c r="D200" s="159" t="s">
        <v>244</v>
      </c>
      <c r="E200" s="160"/>
      <c r="F200" s="161" t="s">
        <v>1747</v>
      </c>
      <c r="G200" s="162" t="s">
        <v>795</v>
      </c>
      <c r="H200" s="163">
        <v>130</v>
      </c>
      <c r="I200" s="164"/>
      <c r="J200" s="163">
        <f t="shared" si="20"/>
        <v>0</v>
      </c>
      <c r="K200" s="165"/>
      <c r="L200" s="166"/>
      <c r="M200" s="167" t="s">
        <v>1</v>
      </c>
      <c r="N200" s="168" t="s">
        <v>37</v>
      </c>
      <c r="P200" s="155">
        <f t="shared" si="21"/>
        <v>0</v>
      </c>
      <c r="Q200" s="155">
        <v>0</v>
      </c>
      <c r="R200" s="155">
        <f t="shared" si="22"/>
        <v>0</v>
      </c>
      <c r="S200" s="155">
        <v>0</v>
      </c>
      <c r="T200" s="156">
        <f t="shared" si="23"/>
        <v>0</v>
      </c>
      <c r="AR200" s="157" t="s">
        <v>201</v>
      </c>
      <c r="AT200" s="157" t="s">
        <v>244</v>
      </c>
      <c r="AU200" s="157" t="s">
        <v>178</v>
      </c>
      <c r="AY200" s="13" t="s">
        <v>172</v>
      </c>
      <c r="BE200" s="158">
        <f t="shared" si="24"/>
        <v>0</v>
      </c>
      <c r="BF200" s="158">
        <f t="shared" si="25"/>
        <v>0</v>
      </c>
      <c r="BG200" s="158">
        <f t="shared" si="26"/>
        <v>0</v>
      </c>
      <c r="BH200" s="158">
        <f t="shared" si="27"/>
        <v>0</v>
      </c>
      <c r="BI200" s="158">
        <f t="shared" si="28"/>
        <v>0</v>
      </c>
      <c r="BJ200" s="13" t="s">
        <v>178</v>
      </c>
      <c r="BK200" s="158">
        <f t="shared" si="29"/>
        <v>0</v>
      </c>
      <c r="BL200" s="13" t="s">
        <v>177</v>
      </c>
      <c r="BM200" s="157" t="s">
        <v>1748</v>
      </c>
    </row>
    <row r="201" spans="2:65" s="1" customFormat="1" ht="24" customHeight="1" x14ac:dyDescent="0.2">
      <c r="B201" s="145"/>
      <c r="C201" s="146" t="s">
        <v>765</v>
      </c>
      <c r="D201" s="146" t="s">
        <v>174</v>
      </c>
      <c r="E201" s="147"/>
      <c r="F201" s="148" t="s">
        <v>1749</v>
      </c>
      <c r="G201" s="149" t="s">
        <v>395</v>
      </c>
      <c r="H201" s="150">
        <v>30</v>
      </c>
      <c r="I201" s="151"/>
      <c r="J201" s="150">
        <f t="shared" si="20"/>
        <v>0</v>
      </c>
      <c r="K201" s="152"/>
      <c r="L201" s="28"/>
      <c r="M201" s="153" t="s">
        <v>1</v>
      </c>
      <c r="N201" s="154" t="s">
        <v>37</v>
      </c>
      <c r="P201" s="155">
        <f t="shared" si="21"/>
        <v>0</v>
      </c>
      <c r="Q201" s="155">
        <v>0</v>
      </c>
      <c r="R201" s="155">
        <f t="shared" si="22"/>
        <v>0</v>
      </c>
      <c r="S201" s="155">
        <v>0</v>
      </c>
      <c r="T201" s="156">
        <f t="shared" si="23"/>
        <v>0</v>
      </c>
      <c r="AR201" s="157" t="s">
        <v>177</v>
      </c>
      <c r="AT201" s="157" t="s">
        <v>174</v>
      </c>
      <c r="AU201" s="157" t="s">
        <v>178</v>
      </c>
      <c r="AY201" s="13" t="s">
        <v>172</v>
      </c>
      <c r="BE201" s="158">
        <f t="shared" si="24"/>
        <v>0</v>
      </c>
      <c r="BF201" s="158">
        <f t="shared" si="25"/>
        <v>0</v>
      </c>
      <c r="BG201" s="158">
        <f t="shared" si="26"/>
        <v>0</v>
      </c>
      <c r="BH201" s="158">
        <f t="shared" si="27"/>
        <v>0</v>
      </c>
      <c r="BI201" s="158">
        <f t="shared" si="28"/>
        <v>0</v>
      </c>
      <c r="BJ201" s="13" t="s">
        <v>178</v>
      </c>
      <c r="BK201" s="158">
        <f t="shared" si="29"/>
        <v>0</v>
      </c>
      <c r="BL201" s="13" t="s">
        <v>177</v>
      </c>
      <c r="BM201" s="157" t="s">
        <v>1750</v>
      </c>
    </row>
    <row r="202" spans="2:65" s="1" customFormat="1" ht="36" customHeight="1" x14ac:dyDescent="0.2">
      <c r="B202" s="145"/>
      <c r="C202" s="159" t="s">
        <v>744</v>
      </c>
      <c r="D202" s="159" t="s">
        <v>244</v>
      </c>
      <c r="E202" s="160"/>
      <c r="F202" s="161" t="s">
        <v>1751</v>
      </c>
      <c r="G202" s="162" t="s">
        <v>795</v>
      </c>
      <c r="H202" s="163">
        <v>18.75</v>
      </c>
      <c r="I202" s="164"/>
      <c r="J202" s="163">
        <f t="shared" si="20"/>
        <v>0</v>
      </c>
      <c r="K202" s="165"/>
      <c r="L202" s="166"/>
      <c r="M202" s="167" t="s">
        <v>1</v>
      </c>
      <c r="N202" s="168" t="s">
        <v>37</v>
      </c>
      <c r="P202" s="155">
        <f t="shared" si="21"/>
        <v>0</v>
      </c>
      <c r="Q202" s="155">
        <v>0</v>
      </c>
      <c r="R202" s="155">
        <f t="shared" si="22"/>
        <v>0</v>
      </c>
      <c r="S202" s="155">
        <v>0</v>
      </c>
      <c r="T202" s="156">
        <f t="shared" si="23"/>
        <v>0</v>
      </c>
      <c r="AR202" s="157" t="s">
        <v>201</v>
      </c>
      <c r="AT202" s="157" t="s">
        <v>244</v>
      </c>
      <c r="AU202" s="157" t="s">
        <v>178</v>
      </c>
      <c r="AY202" s="13" t="s">
        <v>172</v>
      </c>
      <c r="BE202" s="158">
        <f t="shared" si="24"/>
        <v>0</v>
      </c>
      <c r="BF202" s="158">
        <f t="shared" si="25"/>
        <v>0</v>
      </c>
      <c r="BG202" s="158">
        <f t="shared" si="26"/>
        <v>0</v>
      </c>
      <c r="BH202" s="158">
        <f t="shared" si="27"/>
        <v>0</v>
      </c>
      <c r="BI202" s="158">
        <f t="shared" si="28"/>
        <v>0</v>
      </c>
      <c r="BJ202" s="13" t="s">
        <v>178</v>
      </c>
      <c r="BK202" s="158">
        <f t="shared" si="29"/>
        <v>0</v>
      </c>
      <c r="BL202" s="13" t="s">
        <v>177</v>
      </c>
      <c r="BM202" s="157" t="s">
        <v>1752</v>
      </c>
    </row>
    <row r="203" spans="2:65" s="1" customFormat="1" ht="24" customHeight="1" x14ac:dyDescent="0.2">
      <c r="B203" s="145"/>
      <c r="C203" s="146" t="s">
        <v>747</v>
      </c>
      <c r="D203" s="146" t="s">
        <v>174</v>
      </c>
      <c r="E203" s="147"/>
      <c r="F203" s="148" t="s">
        <v>1753</v>
      </c>
      <c r="G203" s="149" t="s">
        <v>395</v>
      </c>
      <c r="H203" s="150">
        <v>250</v>
      </c>
      <c r="I203" s="151"/>
      <c r="J203" s="150">
        <f t="shared" si="20"/>
        <v>0</v>
      </c>
      <c r="K203" s="152"/>
      <c r="L203" s="28"/>
      <c r="M203" s="153" t="s">
        <v>1</v>
      </c>
      <c r="N203" s="154" t="s">
        <v>37</v>
      </c>
      <c r="P203" s="155">
        <f t="shared" si="21"/>
        <v>0</v>
      </c>
      <c r="Q203" s="155">
        <v>0</v>
      </c>
      <c r="R203" s="155">
        <f t="shared" si="22"/>
        <v>0</v>
      </c>
      <c r="S203" s="155">
        <v>0</v>
      </c>
      <c r="T203" s="156">
        <f t="shared" si="23"/>
        <v>0</v>
      </c>
      <c r="AR203" s="157" t="s">
        <v>177</v>
      </c>
      <c r="AT203" s="157" t="s">
        <v>174</v>
      </c>
      <c r="AU203" s="157" t="s">
        <v>178</v>
      </c>
      <c r="AY203" s="13" t="s">
        <v>172</v>
      </c>
      <c r="BE203" s="158">
        <f t="shared" si="24"/>
        <v>0</v>
      </c>
      <c r="BF203" s="158">
        <f t="shared" si="25"/>
        <v>0</v>
      </c>
      <c r="BG203" s="158">
        <f t="shared" si="26"/>
        <v>0</v>
      </c>
      <c r="BH203" s="158">
        <f t="shared" si="27"/>
        <v>0</v>
      </c>
      <c r="BI203" s="158">
        <f t="shared" si="28"/>
        <v>0</v>
      </c>
      <c r="BJ203" s="13" t="s">
        <v>178</v>
      </c>
      <c r="BK203" s="158">
        <f t="shared" si="29"/>
        <v>0</v>
      </c>
      <c r="BL203" s="13" t="s">
        <v>177</v>
      </c>
      <c r="BM203" s="157" t="s">
        <v>1754</v>
      </c>
    </row>
    <row r="204" spans="2:65" s="1" customFormat="1" ht="16.5" customHeight="1" x14ac:dyDescent="0.2">
      <c r="B204" s="145"/>
      <c r="C204" s="159" t="s">
        <v>768</v>
      </c>
      <c r="D204" s="159" t="s">
        <v>244</v>
      </c>
      <c r="E204" s="160"/>
      <c r="F204" s="161" t="s">
        <v>1755</v>
      </c>
      <c r="G204" s="162" t="s">
        <v>795</v>
      </c>
      <c r="H204" s="163">
        <v>111.05</v>
      </c>
      <c r="I204" s="164"/>
      <c r="J204" s="163">
        <f t="shared" si="20"/>
        <v>0</v>
      </c>
      <c r="K204" s="165"/>
      <c r="L204" s="166"/>
      <c r="M204" s="167" t="s">
        <v>1</v>
      </c>
      <c r="N204" s="168" t="s">
        <v>37</v>
      </c>
      <c r="P204" s="155">
        <f t="shared" si="21"/>
        <v>0</v>
      </c>
      <c r="Q204" s="155">
        <v>0</v>
      </c>
      <c r="R204" s="155">
        <f t="shared" si="22"/>
        <v>0</v>
      </c>
      <c r="S204" s="155">
        <v>0</v>
      </c>
      <c r="T204" s="156">
        <f t="shared" si="23"/>
        <v>0</v>
      </c>
      <c r="AR204" s="157" t="s">
        <v>201</v>
      </c>
      <c r="AT204" s="157" t="s">
        <v>244</v>
      </c>
      <c r="AU204" s="157" t="s">
        <v>178</v>
      </c>
      <c r="AY204" s="13" t="s">
        <v>172</v>
      </c>
      <c r="BE204" s="158">
        <f t="shared" si="24"/>
        <v>0</v>
      </c>
      <c r="BF204" s="158">
        <f t="shared" si="25"/>
        <v>0</v>
      </c>
      <c r="BG204" s="158">
        <f t="shared" si="26"/>
        <v>0</v>
      </c>
      <c r="BH204" s="158">
        <f t="shared" si="27"/>
        <v>0</v>
      </c>
      <c r="BI204" s="158">
        <f t="shared" si="28"/>
        <v>0</v>
      </c>
      <c r="BJ204" s="13" t="s">
        <v>178</v>
      </c>
      <c r="BK204" s="158">
        <f t="shared" si="29"/>
        <v>0</v>
      </c>
      <c r="BL204" s="13" t="s">
        <v>177</v>
      </c>
      <c r="BM204" s="157" t="s">
        <v>1756</v>
      </c>
    </row>
    <row r="205" spans="2:65" s="1" customFormat="1" ht="24" customHeight="1" x14ac:dyDescent="0.2">
      <c r="B205" s="145"/>
      <c r="C205" s="159" t="s">
        <v>771</v>
      </c>
      <c r="D205" s="159" t="s">
        <v>244</v>
      </c>
      <c r="E205" s="160"/>
      <c r="F205" s="161" t="s">
        <v>1757</v>
      </c>
      <c r="G205" s="162" t="s">
        <v>257</v>
      </c>
      <c r="H205" s="163">
        <v>60</v>
      </c>
      <c r="I205" s="164"/>
      <c r="J205" s="163">
        <f t="shared" si="20"/>
        <v>0</v>
      </c>
      <c r="K205" s="165"/>
      <c r="L205" s="166"/>
      <c r="M205" s="167" t="s">
        <v>1</v>
      </c>
      <c r="N205" s="168" t="s">
        <v>37</v>
      </c>
      <c r="P205" s="155">
        <f t="shared" si="21"/>
        <v>0</v>
      </c>
      <c r="Q205" s="155">
        <v>0</v>
      </c>
      <c r="R205" s="155">
        <f t="shared" si="22"/>
        <v>0</v>
      </c>
      <c r="S205" s="155">
        <v>0</v>
      </c>
      <c r="T205" s="156">
        <f t="shared" si="23"/>
        <v>0</v>
      </c>
      <c r="AR205" s="157" t="s">
        <v>201</v>
      </c>
      <c r="AT205" s="157" t="s">
        <v>244</v>
      </c>
      <c r="AU205" s="157" t="s">
        <v>178</v>
      </c>
      <c r="AY205" s="13" t="s">
        <v>172</v>
      </c>
      <c r="BE205" s="158">
        <f t="shared" si="24"/>
        <v>0</v>
      </c>
      <c r="BF205" s="158">
        <f t="shared" si="25"/>
        <v>0</v>
      </c>
      <c r="BG205" s="158">
        <f t="shared" si="26"/>
        <v>0</v>
      </c>
      <c r="BH205" s="158">
        <f t="shared" si="27"/>
        <v>0</v>
      </c>
      <c r="BI205" s="158">
        <f t="shared" si="28"/>
        <v>0</v>
      </c>
      <c r="BJ205" s="13" t="s">
        <v>178</v>
      </c>
      <c r="BK205" s="158">
        <f t="shared" si="29"/>
        <v>0</v>
      </c>
      <c r="BL205" s="13" t="s">
        <v>177</v>
      </c>
      <c r="BM205" s="157" t="s">
        <v>1758</v>
      </c>
    </row>
    <row r="206" spans="2:65" s="1" customFormat="1" ht="24" customHeight="1" x14ac:dyDescent="0.2">
      <c r="B206" s="145"/>
      <c r="C206" s="159" t="s">
        <v>750</v>
      </c>
      <c r="D206" s="159" t="s">
        <v>244</v>
      </c>
      <c r="E206" s="160"/>
      <c r="F206" s="161" t="s">
        <v>1759</v>
      </c>
      <c r="G206" s="162" t="s">
        <v>257</v>
      </c>
      <c r="H206" s="163">
        <v>80</v>
      </c>
      <c r="I206" s="164"/>
      <c r="J206" s="163">
        <f t="shared" si="20"/>
        <v>0</v>
      </c>
      <c r="K206" s="165"/>
      <c r="L206" s="166"/>
      <c r="M206" s="167" t="s">
        <v>1</v>
      </c>
      <c r="N206" s="168" t="s">
        <v>37</v>
      </c>
      <c r="P206" s="155">
        <f t="shared" si="21"/>
        <v>0</v>
      </c>
      <c r="Q206" s="155">
        <v>0</v>
      </c>
      <c r="R206" s="155">
        <f t="shared" si="22"/>
        <v>0</v>
      </c>
      <c r="S206" s="155">
        <v>0</v>
      </c>
      <c r="T206" s="156">
        <f t="shared" si="23"/>
        <v>0</v>
      </c>
      <c r="AR206" s="157" t="s">
        <v>201</v>
      </c>
      <c r="AT206" s="157" t="s">
        <v>244</v>
      </c>
      <c r="AU206" s="157" t="s">
        <v>178</v>
      </c>
      <c r="AY206" s="13" t="s">
        <v>172</v>
      </c>
      <c r="BE206" s="158">
        <f t="shared" si="24"/>
        <v>0</v>
      </c>
      <c r="BF206" s="158">
        <f t="shared" si="25"/>
        <v>0</v>
      </c>
      <c r="BG206" s="158">
        <f t="shared" si="26"/>
        <v>0</v>
      </c>
      <c r="BH206" s="158">
        <f t="shared" si="27"/>
        <v>0</v>
      </c>
      <c r="BI206" s="158">
        <f t="shared" si="28"/>
        <v>0</v>
      </c>
      <c r="BJ206" s="13" t="s">
        <v>178</v>
      </c>
      <c r="BK206" s="158">
        <f t="shared" si="29"/>
        <v>0</v>
      </c>
      <c r="BL206" s="13" t="s">
        <v>177</v>
      </c>
      <c r="BM206" s="157" t="s">
        <v>1760</v>
      </c>
    </row>
    <row r="207" spans="2:65" s="1" customFormat="1" ht="24" customHeight="1" x14ac:dyDescent="0.2">
      <c r="B207" s="145"/>
      <c r="C207" s="146" t="s">
        <v>753</v>
      </c>
      <c r="D207" s="146" t="s">
        <v>174</v>
      </c>
      <c r="E207" s="147"/>
      <c r="F207" s="148" t="s">
        <v>1761</v>
      </c>
      <c r="G207" s="149" t="s">
        <v>257</v>
      </c>
      <c r="H207" s="150">
        <v>1</v>
      </c>
      <c r="I207" s="151"/>
      <c r="J207" s="150">
        <f t="shared" si="20"/>
        <v>0</v>
      </c>
      <c r="K207" s="152"/>
      <c r="L207" s="28"/>
      <c r="M207" s="153" t="s">
        <v>1</v>
      </c>
      <c r="N207" s="154" t="s">
        <v>37</v>
      </c>
      <c r="P207" s="155">
        <f t="shared" si="21"/>
        <v>0</v>
      </c>
      <c r="Q207" s="155">
        <v>0</v>
      </c>
      <c r="R207" s="155">
        <f t="shared" si="22"/>
        <v>0</v>
      </c>
      <c r="S207" s="155">
        <v>0</v>
      </c>
      <c r="T207" s="156">
        <f t="shared" si="23"/>
        <v>0</v>
      </c>
      <c r="AR207" s="157" t="s">
        <v>177</v>
      </c>
      <c r="AT207" s="157" t="s">
        <v>174</v>
      </c>
      <c r="AU207" s="157" t="s">
        <v>178</v>
      </c>
      <c r="AY207" s="13" t="s">
        <v>172</v>
      </c>
      <c r="BE207" s="158">
        <f t="shared" si="24"/>
        <v>0</v>
      </c>
      <c r="BF207" s="158">
        <f t="shared" si="25"/>
        <v>0</v>
      </c>
      <c r="BG207" s="158">
        <f t="shared" si="26"/>
        <v>0</v>
      </c>
      <c r="BH207" s="158">
        <f t="shared" si="27"/>
        <v>0</v>
      </c>
      <c r="BI207" s="158">
        <f t="shared" si="28"/>
        <v>0</v>
      </c>
      <c r="BJ207" s="13" t="s">
        <v>178</v>
      </c>
      <c r="BK207" s="158">
        <f t="shared" si="29"/>
        <v>0</v>
      </c>
      <c r="BL207" s="13" t="s">
        <v>177</v>
      </c>
      <c r="BM207" s="157" t="s">
        <v>1762</v>
      </c>
    </row>
    <row r="208" spans="2:65" s="1" customFormat="1" ht="24" customHeight="1" x14ac:dyDescent="0.2">
      <c r="B208" s="145"/>
      <c r="C208" s="159" t="s">
        <v>731</v>
      </c>
      <c r="D208" s="159" t="s">
        <v>244</v>
      </c>
      <c r="E208" s="160"/>
      <c r="F208" s="161" t="s">
        <v>1763</v>
      </c>
      <c r="G208" s="162" t="s">
        <v>257</v>
      </c>
      <c r="H208" s="163">
        <v>1</v>
      </c>
      <c r="I208" s="164"/>
      <c r="J208" s="163">
        <f t="shared" si="20"/>
        <v>0</v>
      </c>
      <c r="K208" s="165"/>
      <c r="L208" s="166"/>
      <c r="M208" s="167" t="s">
        <v>1</v>
      </c>
      <c r="N208" s="168" t="s">
        <v>37</v>
      </c>
      <c r="P208" s="155">
        <f t="shared" si="21"/>
        <v>0</v>
      </c>
      <c r="Q208" s="155">
        <v>0</v>
      </c>
      <c r="R208" s="155">
        <f t="shared" si="22"/>
        <v>0</v>
      </c>
      <c r="S208" s="155">
        <v>0</v>
      </c>
      <c r="T208" s="156">
        <f t="shared" si="23"/>
        <v>0</v>
      </c>
      <c r="AR208" s="157" t="s">
        <v>201</v>
      </c>
      <c r="AT208" s="157" t="s">
        <v>244</v>
      </c>
      <c r="AU208" s="157" t="s">
        <v>178</v>
      </c>
      <c r="AY208" s="13" t="s">
        <v>172</v>
      </c>
      <c r="BE208" s="158">
        <f t="shared" si="24"/>
        <v>0</v>
      </c>
      <c r="BF208" s="158">
        <f t="shared" si="25"/>
        <v>0</v>
      </c>
      <c r="BG208" s="158">
        <f t="shared" si="26"/>
        <v>0</v>
      </c>
      <c r="BH208" s="158">
        <f t="shared" si="27"/>
        <v>0</v>
      </c>
      <c r="BI208" s="158">
        <f t="shared" si="28"/>
        <v>0</v>
      </c>
      <c r="BJ208" s="13" t="s">
        <v>178</v>
      </c>
      <c r="BK208" s="158">
        <f t="shared" si="29"/>
        <v>0</v>
      </c>
      <c r="BL208" s="13" t="s">
        <v>177</v>
      </c>
      <c r="BM208" s="157" t="s">
        <v>1764</v>
      </c>
    </row>
    <row r="209" spans="2:65" s="1" customFormat="1" ht="16.5" customHeight="1" x14ac:dyDescent="0.2">
      <c r="B209" s="145"/>
      <c r="C209" s="159" t="s">
        <v>734</v>
      </c>
      <c r="D209" s="159" t="s">
        <v>244</v>
      </c>
      <c r="E209" s="160"/>
      <c r="F209" s="161" t="s">
        <v>1765</v>
      </c>
      <c r="G209" s="162" t="s">
        <v>257</v>
      </c>
      <c r="H209" s="163">
        <v>1</v>
      </c>
      <c r="I209" s="164"/>
      <c r="J209" s="163">
        <f t="shared" si="20"/>
        <v>0</v>
      </c>
      <c r="K209" s="165"/>
      <c r="L209" s="166"/>
      <c r="M209" s="167" t="s">
        <v>1</v>
      </c>
      <c r="N209" s="168" t="s">
        <v>37</v>
      </c>
      <c r="P209" s="155">
        <f t="shared" si="21"/>
        <v>0</v>
      </c>
      <c r="Q209" s="155">
        <v>0</v>
      </c>
      <c r="R209" s="155">
        <f t="shared" si="22"/>
        <v>0</v>
      </c>
      <c r="S209" s="155">
        <v>0</v>
      </c>
      <c r="T209" s="156">
        <f t="shared" si="23"/>
        <v>0</v>
      </c>
      <c r="AR209" s="157" t="s">
        <v>201</v>
      </c>
      <c r="AT209" s="157" t="s">
        <v>244</v>
      </c>
      <c r="AU209" s="157" t="s">
        <v>178</v>
      </c>
      <c r="AY209" s="13" t="s">
        <v>172</v>
      </c>
      <c r="BE209" s="158">
        <f t="shared" si="24"/>
        <v>0</v>
      </c>
      <c r="BF209" s="158">
        <f t="shared" si="25"/>
        <v>0</v>
      </c>
      <c r="BG209" s="158">
        <f t="shared" si="26"/>
        <v>0</v>
      </c>
      <c r="BH209" s="158">
        <f t="shared" si="27"/>
        <v>0</v>
      </c>
      <c r="BI209" s="158">
        <f t="shared" si="28"/>
        <v>0</v>
      </c>
      <c r="BJ209" s="13" t="s">
        <v>178</v>
      </c>
      <c r="BK209" s="158">
        <f t="shared" si="29"/>
        <v>0</v>
      </c>
      <c r="BL209" s="13" t="s">
        <v>177</v>
      </c>
      <c r="BM209" s="157" t="s">
        <v>1766</v>
      </c>
    </row>
    <row r="210" spans="2:65" s="1" customFormat="1" ht="16.5" customHeight="1" x14ac:dyDescent="0.2">
      <c r="B210" s="145"/>
      <c r="C210" s="159" t="s">
        <v>737</v>
      </c>
      <c r="D210" s="159" t="s">
        <v>244</v>
      </c>
      <c r="E210" s="160"/>
      <c r="F210" s="161" t="s">
        <v>1767</v>
      </c>
      <c r="G210" s="162" t="s">
        <v>257</v>
      </c>
      <c r="H210" s="163">
        <v>1</v>
      </c>
      <c r="I210" s="164"/>
      <c r="J210" s="163">
        <f t="shared" si="20"/>
        <v>0</v>
      </c>
      <c r="K210" s="165"/>
      <c r="L210" s="166"/>
      <c r="M210" s="167" t="s">
        <v>1</v>
      </c>
      <c r="N210" s="168" t="s">
        <v>37</v>
      </c>
      <c r="P210" s="155">
        <f t="shared" si="21"/>
        <v>0</v>
      </c>
      <c r="Q210" s="155">
        <v>0</v>
      </c>
      <c r="R210" s="155">
        <f t="shared" si="22"/>
        <v>0</v>
      </c>
      <c r="S210" s="155">
        <v>0</v>
      </c>
      <c r="T210" s="156">
        <f t="shared" si="23"/>
        <v>0</v>
      </c>
      <c r="AR210" s="157" t="s">
        <v>201</v>
      </c>
      <c r="AT210" s="157" t="s">
        <v>244</v>
      </c>
      <c r="AU210" s="157" t="s">
        <v>178</v>
      </c>
      <c r="AY210" s="13" t="s">
        <v>172</v>
      </c>
      <c r="BE210" s="158">
        <f t="shared" si="24"/>
        <v>0</v>
      </c>
      <c r="BF210" s="158">
        <f t="shared" si="25"/>
        <v>0</v>
      </c>
      <c r="BG210" s="158">
        <f t="shared" si="26"/>
        <v>0</v>
      </c>
      <c r="BH210" s="158">
        <f t="shared" si="27"/>
        <v>0</v>
      </c>
      <c r="BI210" s="158">
        <f t="shared" si="28"/>
        <v>0</v>
      </c>
      <c r="BJ210" s="13" t="s">
        <v>178</v>
      </c>
      <c r="BK210" s="158">
        <f t="shared" si="29"/>
        <v>0</v>
      </c>
      <c r="BL210" s="13" t="s">
        <v>177</v>
      </c>
      <c r="BM210" s="157" t="s">
        <v>1768</v>
      </c>
    </row>
    <row r="211" spans="2:65" s="1" customFormat="1" ht="16.5" customHeight="1" x14ac:dyDescent="0.2">
      <c r="B211" s="145"/>
      <c r="C211" s="146" t="s">
        <v>740</v>
      </c>
      <c r="D211" s="146" t="s">
        <v>174</v>
      </c>
      <c r="E211" s="147"/>
      <c r="F211" s="148" t="s">
        <v>1769</v>
      </c>
      <c r="G211" s="149" t="s">
        <v>257</v>
      </c>
      <c r="H211" s="150">
        <v>160</v>
      </c>
      <c r="I211" s="151"/>
      <c r="J211" s="150">
        <f t="shared" si="20"/>
        <v>0</v>
      </c>
      <c r="K211" s="152"/>
      <c r="L211" s="28"/>
      <c r="M211" s="153" t="s">
        <v>1</v>
      </c>
      <c r="N211" s="154" t="s">
        <v>37</v>
      </c>
      <c r="P211" s="155">
        <f t="shared" si="21"/>
        <v>0</v>
      </c>
      <c r="Q211" s="155">
        <v>0</v>
      </c>
      <c r="R211" s="155">
        <f t="shared" si="22"/>
        <v>0</v>
      </c>
      <c r="S211" s="155">
        <v>0</v>
      </c>
      <c r="T211" s="156">
        <f t="shared" si="23"/>
        <v>0</v>
      </c>
      <c r="AR211" s="157" t="s">
        <v>177</v>
      </c>
      <c r="AT211" s="157" t="s">
        <v>174</v>
      </c>
      <c r="AU211" s="157" t="s">
        <v>178</v>
      </c>
      <c r="AY211" s="13" t="s">
        <v>172</v>
      </c>
      <c r="BE211" s="158">
        <f t="shared" si="24"/>
        <v>0</v>
      </c>
      <c r="BF211" s="158">
        <f t="shared" si="25"/>
        <v>0</v>
      </c>
      <c r="BG211" s="158">
        <f t="shared" si="26"/>
        <v>0</v>
      </c>
      <c r="BH211" s="158">
        <f t="shared" si="27"/>
        <v>0</v>
      </c>
      <c r="BI211" s="158">
        <f t="shared" si="28"/>
        <v>0</v>
      </c>
      <c r="BJ211" s="13" t="s">
        <v>178</v>
      </c>
      <c r="BK211" s="158">
        <f t="shared" si="29"/>
        <v>0</v>
      </c>
      <c r="BL211" s="13" t="s">
        <v>177</v>
      </c>
      <c r="BM211" s="157" t="s">
        <v>1770</v>
      </c>
    </row>
    <row r="212" spans="2:65" s="1" customFormat="1" ht="16.5" customHeight="1" x14ac:dyDescent="0.2">
      <c r="B212" s="145"/>
      <c r="C212" s="159" t="s">
        <v>756</v>
      </c>
      <c r="D212" s="159" t="s">
        <v>244</v>
      </c>
      <c r="E212" s="160"/>
      <c r="F212" s="161" t="s">
        <v>1771</v>
      </c>
      <c r="G212" s="162" t="s">
        <v>257</v>
      </c>
      <c r="H212" s="163">
        <v>160</v>
      </c>
      <c r="I212" s="164"/>
      <c r="J212" s="163">
        <f t="shared" si="20"/>
        <v>0</v>
      </c>
      <c r="K212" s="165"/>
      <c r="L212" s="166"/>
      <c r="M212" s="167" t="s">
        <v>1</v>
      </c>
      <c r="N212" s="168" t="s">
        <v>37</v>
      </c>
      <c r="P212" s="155">
        <f t="shared" si="21"/>
        <v>0</v>
      </c>
      <c r="Q212" s="155">
        <v>0</v>
      </c>
      <c r="R212" s="155">
        <f t="shared" si="22"/>
        <v>0</v>
      </c>
      <c r="S212" s="155">
        <v>0</v>
      </c>
      <c r="T212" s="156">
        <f t="shared" si="23"/>
        <v>0</v>
      </c>
      <c r="AR212" s="157" t="s">
        <v>201</v>
      </c>
      <c r="AT212" s="157" t="s">
        <v>244</v>
      </c>
      <c r="AU212" s="157" t="s">
        <v>178</v>
      </c>
      <c r="AY212" s="13" t="s">
        <v>172</v>
      </c>
      <c r="BE212" s="158">
        <f t="shared" si="24"/>
        <v>0</v>
      </c>
      <c r="BF212" s="158">
        <f t="shared" si="25"/>
        <v>0</v>
      </c>
      <c r="BG212" s="158">
        <f t="shared" si="26"/>
        <v>0</v>
      </c>
      <c r="BH212" s="158">
        <f t="shared" si="27"/>
        <v>0</v>
      </c>
      <c r="BI212" s="158">
        <f t="shared" si="28"/>
        <v>0</v>
      </c>
      <c r="BJ212" s="13" t="s">
        <v>178</v>
      </c>
      <c r="BK212" s="158">
        <f t="shared" si="29"/>
        <v>0</v>
      </c>
      <c r="BL212" s="13" t="s">
        <v>177</v>
      </c>
      <c r="BM212" s="157" t="s">
        <v>1772</v>
      </c>
    </row>
    <row r="213" spans="2:65" s="1" customFormat="1" ht="24" customHeight="1" x14ac:dyDescent="0.2">
      <c r="B213" s="145"/>
      <c r="C213" s="146" t="s">
        <v>1425</v>
      </c>
      <c r="D213" s="146" t="s">
        <v>174</v>
      </c>
      <c r="E213" s="147"/>
      <c r="F213" s="148" t="s">
        <v>1773</v>
      </c>
      <c r="G213" s="149" t="s">
        <v>257</v>
      </c>
      <c r="H213" s="150">
        <v>18</v>
      </c>
      <c r="I213" s="151"/>
      <c r="J213" s="150">
        <f t="shared" si="20"/>
        <v>0</v>
      </c>
      <c r="K213" s="152"/>
      <c r="L213" s="28"/>
      <c r="M213" s="153" t="s">
        <v>1</v>
      </c>
      <c r="N213" s="154" t="s">
        <v>37</v>
      </c>
      <c r="P213" s="155">
        <f t="shared" si="21"/>
        <v>0</v>
      </c>
      <c r="Q213" s="155">
        <v>0</v>
      </c>
      <c r="R213" s="155">
        <f t="shared" si="22"/>
        <v>0</v>
      </c>
      <c r="S213" s="155">
        <v>0</v>
      </c>
      <c r="T213" s="156">
        <f t="shared" si="23"/>
        <v>0</v>
      </c>
      <c r="AR213" s="157" t="s">
        <v>177</v>
      </c>
      <c r="AT213" s="157" t="s">
        <v>174</v>
      </c>
      <c r="AU213" s="157" t="s">
        <v>178</v>
      </c>
      <c r="AY213" s="13" t="s">
        <v>172</v>
      </c>
      <c r="BE213" s="158">
        <f t="shared" si="24"/>
        <v>0</v>
      </c>
      <c r="BF213" s="158">
        <f t="shared" si="25"/>
        <v>0</v>
      </c>
      <c r="BG213" s="158">
        <f t="shared" si="26"/>
        <v>0</v>
      </c>
      <c r="BH213" s="158">
        <f t="shared" si="27"/>
        <v>0</v>
      </c>
      <c r="BI213" s="158">
        <f t="shared" si="28"/>
        <v>0</v>
      </c>
      <c r="BJ213" s="13" t="s">
        <v>178</v>
      </c>
      <c r="BK213" s="158">
        <f t="shared" si="29"/>
        <v>0</v>
      </c>
      <c r="BL213" s="13" t="s">
        <v>177</v>
      </c>
      <c r="BM213" s="157" t="s">
        <v>1774</v>
      </c>
    </row>
    <row r="214" spans="2:65" s="1" customFormat="1" ht="16.5" customHeight="1" x14ac:dyDescent="0.2">
      <c r="B214" s="145"/>
      <c r="C214" s="159" t="s">
        <v>759</v>
      </c>
      <c r="D214" s="159" t="s">
        <v>244</v>
      </c>
      <c r="E214" s="160"/>
      <c r="F214" s="161" t="s">
        <v>1775</v>
      </c>
      <c r="G214" s="162" t="s">
        <v>257</v>
      </c>
      <c r="H214" s="163">
        <v>18</v>
      </c>
      <c r="I214" s="164"/>
      <c r="J214" s="163">
        <f t="shared" si="20"/>
        <v>0</v>
      </c>
      <c r="K214" s="165"/>
      <c r="L214" s="166"/>
      <c r="M214" s="167" t="s">
        <v>1</v>
      </c>
      <c r="N214" s="168" t="s">
        <v>37</v>
      </c>
      <c r="P214" s="155">
        <f t="shared" si="21"/>
        <v>0</v>
      </c>
      <c r="Q214" s="155">
        <v>0</v>
      </c>
      <c r="R214" s="155">
        <f t="shared" si="22"/>
        <v>0</v>
      </c>
      <c r="S214" s="155">
        <v>0</v>
      </c>
      <c r="T214" s="156">
        <f t="shared" si="23"/>
        <v>0</v>
      </c>
      <c r="AR214" s="157" t="s">
        <v>201</v>
      </c>
      <c r="AT214" s="157" t="s">
        <v>244</v>
      </c>
      <c r="AU214" s="157" t="s">
        <v>178</v>
      </c>
      <c r="AY214" s="13" t="s">
        <v>172</v>
      </c>
      <c r="BE214" s="158">
        <f t="shared" si="24"/>
        <v>0</v>
      </c>
      <c r="BF214" s="158">
        <f t="shared" si="25"/>
        <v>0</v>
      </c>
      <c r="BG214" s="158">
        <f t="shared" si="26"/>
        <v>0</v>
      </c>
      <c r="BH214" s="158">
        <f t="shared" si="27"/>
        <v>0</v>
      </c>
      <c r="BI214" s="158">
        <f t="shared" si="28"/>
        <v>0</v>
      </c>
      <c r="BJ214" s="13" t="s">
        <v>178</v>
      </c>
      <c r="BK214" s="158">
        <f t="shared" si="29"/>
        <v>0</v>
      </c>
      <c r="BL214" s="13" t="s">
        <v>177</v>
      </c>
      <c r="BM214" s="157" t="s">
        <v>1776</v>
      </c>
    </row>
    <row r="215" spans="2:65" s="1" customFormat="1" ht="24" customHeight="1" x14ac:dyDescent="0.2">
      <c r="B215" s="145"/>
      <c r="C215" s="146" t="s">
        <v>643</v>
      </c>
      <c r="D215" s="146" t="s">
        <v>174</v>
      </c>
      <c r="E215" s="147"/>
      <c r="F215" s="148" t="s">
        <v>1773</v>
      </c>
      <c r="G215" s="149" t="s">
        <v>257</v>
      </c>
      <c r="H215" s="150">
        <v>18</v>
      </c>
      <c r="I215" s="151"/>
      <c r="J215" s="150">
        <f t="shared" si="20"/>
        <v>0</v>
      </c>
      <c r="K215" s="152"/>
      <c r="L215" s="28"/>
      <c r="M215" s="153" t="s">
        <v>1</v>
      </c>
      <c r="N215" s="154" t="s">
        <v>37</v>
      </c>
      <c r="P215" s="155">
        <f t="shared" si="21"/>
        <v>0</v>
      </c>
      <c r="Q215" s="155">
        <v>0</v>
      </c>
      <c r="R215" s="155">
        <f t="shared" si="22"/>
        <v>0</v>
      </c>
      <c r="S215" s="155">
        <v>0</v>
      </c>
      <c r="T215" s="156">
        <f t="shared" si="23"/>
        <v>0</v>
      </c>
      <c r="AR215" s="157" t="s">
        <v>177</v>
      </c>
      <c r="AT215" s="157" t="s">
        <v>174</v>
      </c>
      <c r="AU215" s="157" t="s">
        <v>178</v>
      </c>
      <c r="AY215" s="13" t="s">
        <v>172</v>
      </c>
      <c r="BE215" s="158">
        <f t="shared" si="24"/>
        <v>0</v>
      </c>
      <c r="BF215" s="158">
        <f t="shared" si="25"/>
        <v>0</v>
      </c>
      <c r="BG215" s="158">
        <f t="shared" si="26"/>
        <v>0</v>
      </c>
      <c r="BH215" s="158">
        <f t="shared" si="27"/>
        <v>0</v>
      </c>
      <c r="BI215" s="158">
        <f t="shared" si="28"/>
        <v>0</v>
      </c>
      <c r="BJ215" s="13" t="s">
        <v>178</v>
      </c>
      <c r="BK215" s="158">
        <f t="shared" si="29"/>
        <v>0</v>
      </c>
      <c r="BL215" s="13" t="s">
        <v>177</v>
      </c>
      <c r="BM215" s="157" t="s">
        <v>1777</v>
      </c>
    </row>
    <row r="216" spans="2:65" s="1" customFormat="1" ht="16.5" customHeight="1" x14ac:dyDescent="0.2">
      <c r="B216" s="145"/>
      <c r="C216" s="159" t="s">
        <v>548</v>
      </c>
      <c r="D216" s="159" t="s">
        <v>244</v>
      </c>
      <c r="E216" s="160"/>
      <c r="F216" s="161" t="s">
        <v>1778</v>
      </c>
      <c r="G216" s="162" t="s">
        <v>257</v>
      </c>
      <c r="H216" s="163">
        <v>9</v>
      </c>
      <c r="I216" s="164"/>
      <c r="J216" s="163">
        <f t="shared" si="20"/>
        <v>0</v>
      </c>
      <c r="K216" s="165"/>
      <c r="L216" s="166"/>
      <c r="M216" s="167" t="s">
        <v>1</v>
      </c>
      <c r="N216" s="168" t="s">
        <v>37</v>
      </c>
      <c r="P216" s="155">
        <f t="shared" si="21"/>
        <v>0</v>
      </c>
      <c r="Q216" s="155">
        <v>0</v>
      </c>
      <c r="R216" s="155">
        <f t="shared" si="22"/>
        <v>0</v>
      </c>
      <c r="S216" s="155">
        <v>0</v>
      </c>
      <c r="T216" s="156">
        <f t="shared" si="23"/>
        <v>0</v>
      </c>
      <c r="AR216" s="157" t="s">
        <v>201</v>
      </c>
      <c r="AT216" s="157" t="s">
        <v>244</v>
      </c>
      <c r="AU216" s="157" t="s">
        <v>178</v>
      </c>
      <c r="AY216" s="13" t="s">
        <v>172</v>
      </c>
      <c r="BE216" s="158">
        <f t="shared" si="24"/>
        <v>0</v>
      </c>
      <c r="BF216" s="158">
        <f t="shared" si="25"/>
        <v>0</v>
      </c>
      <c r="BG216" s="158">
        <f t="shared" si="26"/>
        <v>0</v>
      </c>
      <c r="BH216" s="158">
        <f t="shared" si="27"/>
        <v>0</v>
      </c>
      <c r="BI216" s="158">
        <f t="shared" si="28"/>
        <v>0</v>
      </c>
      <c r="BJ216" s="13" t="s">
        <v>178</v>
      </c>
      <c r="BK216" s="158">
        <f t="shared" si="29"/>
        <v>0</v>
      </c>
      <c r="BL216" s="13" t="s">
        <v>177</v>
      </c>
      <c r="BM216" s="157" t="s">
        <v>1779</v>
      </c>
    </row>
    <row r="217" spans="2:65" s="1" customFormat="1" ht="16.5" customHeight="1" x14ac:dyDescent="0.2">
      <c r="B217" s="145"/>
      <c r="C217" s="159" t="s">
        <v>551</v>
      </c>
      <c r="D217" s="159" t="s">
        <v>244</v>
      </c>
      <c r="E217" s="160"/>
      <c r="F217" s="161" t="s">
        <v>1780</v>
      </c>
      <c r="G217" s="162" t="s">
        <v>257</v>
      </c>
      <c r="H217" s="163">
        <v>4</v>
      </c>
      <c r="I217" s="164"/>
      <c r="J217" s="163">
        <f t="shared" si="20"/>
        <v>0</v>
      </c>
      <c r="K217" s="165"/>
      <c r="L217" s="166"/>
      <c r="M217" s="167" t="s">
        <v>1</v>
      </c>
      <c r="N217" s="168" t="s">
        <v>37</v>
      </c>
      <c r="P217" s="155">
        <f t="shared" si="21"/>
        <v>0</v>
      </c>
      <c r="Q217" s="155">
        <v>0</v>
      </c>
      <c r="R217" s="155">
        <f t="shared" si="22"/>
        <v>0</v>
      </c>
      <c r="S217" s="155">
        <v>0</v>
      </c>
      <c r="T217" s="156">
        <f t="shared" si="23"/>
        <v>0</v>
      </c>
      <c r="AR217" s="157" t="s">
        <v>201</v>
      </c>
      <c r="AT217" s="157" t="s">
        <v>244</v>
      </c>
      <c r="AU217" s="157" t="s">
        <v>178</v>
      </c>
      <c r="AY217" s="13" t="s">
        <v>172</v>
      </c>
      <c r="BE217" s="158">
        <f t="shared" si="24"/>
        <v>0</v>
      </c>
      <c r="BF217" s="158">
        <f t="shared" si="25"/>
        <v>0</v>
      </c>
      <c r="BG217" s="158">
        <f t="shared" si="26"/>
        <v>0</v>
      </c>
      <c r="BH217" s="158">
        <f t="shared" si="27"/>
        <v>0</v>
      </c>
      <c r="BI217" s="158">
        <f t="shared" si="28"/>
        <v>0</v>
      </c>
      <c r="BJ217" s="13" t="s">
        <v>178</v>
      </c>
      <c r="BK217" s="158">
        <f t="shared" si="29"/>
        <v>0</v>
      </c>
      <c r="BL217" s="13" t="s">
        <v>177</v>
      </c>
      <c r="BM217" s="157" t="s">
        <v>1781</v>
      </c>
    </row>
    <row r="218" spans="2:65" s="1" customFormat="1" ht="16.5" customHeight="1" x14ac:dyDescent="0.2">
      <c r="B218" s="145"/>
      <c r="C218" s="159" t="s">
        <v>829</v>
      </c>
      <c r="D218" s="159" t="s">
        <v>244</v>
      </c>
      <c r="E218" s="160"/>
      <c r="F218" s="161" t="s">
        <v>1782</v>
      </c>
      <c r="G218" s="162" t="s">
        <v>257</v>
      </c>
      <c r="H218" s="163">
        <v>4</v>
      </c>
      <c r="I218" s="164"/>
      <c r="J218" s="163">
        <f t="shared" si="20"/>
        <v>0</v>
      </c>
      <c r="K218" s="165"/>
      <c r="L218" s="166"/>
      <c r="M218" s="167" t="s">
        <v>1</v>
      </c>
      <c r="N218" s="168" t="s">
        <v>37</v>
      </c>
      <c r="P218" s="155">
        <f t="shared" si="21"/>
        <v>0</v>
      </c>
      <c r="Q218" s="155">
        <v>0</v>
      </c>
      <c r="R218" s="155">
        <f t="shared" si="22"/>
        <v>0</v>
      </c>
      <c r="S218" s="155">
        <v>0</v>
      </c>
      <c r="T218" s="156">
        <f t="shared" si="23"/>
        <v>0</v>
      </c>
      <c r="AR218" s="157" t="s">
        <v>201</v>
      </c>
      <c r="AT218" s="157" t="s">
        <v>244</v>
      </c>
      <c r="AU218" s="157" t="s">
        <v>178</v>
      </c>
      <c r="AY218" s="13" t="s">
        <v>172</v>
      </c>
      <c r="BE218" s="158">
        <f t="shared" si="24"/>
        <v>0</v>
      </c>
      <c r="BF218" s="158">
        <f t="shared" si="25"/>
        <v>0</v>
      </c>
      <c r="BG218" s="158">
        <f t="shared" si="26"/>
        <v>0</v>
      </c>
      <c r="BH218" s="158">
        <f t="shared" si="27"/>
        <v>0</v>
      </c>
      <c r="BI218" s="158">
        <f t="shared" si="28"/>
        <v>0</v>
      </c>
      <c r="BJ218" s="13" t="s">
        <v>178</v>
      </c>
      <c r="BK218" s="158">
        <f t="shared" si="29"/>
        <v>0</v>
      </c>
      <c r="BL218" s="13" t="s">
        <v>177</v>
      </c>
      <c r="BM218" s="157" t="s">
        <v>1783</v>
      </c>
    </row>
    <row r="219" spans="2:65" s="1" customFormat="1" ht="24" customHeight="1" x14ac:dyDescent="0.2">
      <c r="B219" s="145"/>
      <c r="C219" s="159" t="s">
        <v>832</v>
      </c>
      <c r="D219" s="159" t="s">
        <v>244</v>
      </c>
      <c r="E219" s="160"/>
      <c r="F219" s="161" t="s">
        <v>1784</v>
      </c>
      <c r="G219" s="162" t="s">
        <v>257</v>
      </c>
      <c r="H219" s="163">
        <v>1</v>
      </c>
      <c r="I219" s="164"/>
      <c r="J219" s="163">
        <f t="shared" si="20"/>
        <v>0</v>
      </c>
      <c r="K219" s="165"/>
      <c r="L219" s="166"/>
      <c r="M219" s="167" t="s">
        <v>1</v>
      </c>
      <c r="N219" s="168" t="s">
        <v>37</v>
      </c>
      <c r="P219" s="155">
        <f t="shared" si="21"/>
        <v>0</v>
      </c>
      <c r="Q219" s="155">
        <v>0</v>
      </c>
      <c r="R219" s="155">
        <f t="shared" si="22"/>
        <v>0</v>
      </c>
      <c r="S219" s="155">
        <v>0</v>
      </c>
      <c r="T219" s="156">
        <f t="shared" si="23"/>
        <v>0</v>
      </c>
      <c r="AR219" s="157" t="s">
        <v>201</v>
      </c>
      <c r="AT219" s="157" t="s">
        <v>244</v>
      </c>
      <c r="AU219" s="157" t="s">
        <v>178</v>
      </c>
      <c r="AY219" s="13" t="s">
        <v>172</v>
      </c>
      <c r="BE219" s="158">
        <f t="shared" si="24"/>
        <v>0</v>
      </c>
      <c r="BF219" s="158">
        <f t="shared" si="25"/>
        <v>0</v>
      </c>
      <c r="BG219" s="158">
        <f t="shared" si="26"/>
        <v>0</v>
      </c>
      <c r="BH219" s="158">
        <f t="shared" si="27"/>
        <v>0</v>
      </c>
      <c r="BI219" s="158">
        <f t="shared" si="28"/>
        <v>0</v>
      </c>
      <c r="BJ219" s="13" t="s">
        <v>178</v>
      </c>
      <c r="BK219" s="158">
        <f t="shared" si="29"/>
        <v>0</v>
      </c>
      <c r="BL219" s="13" t="s">
        <v>177</v>
      </c>
      <c r="BM219" s="157" t="s">
        <v>1785</v>
      </c>
    </row>
    <row r="220" spans="2:65" s="1" customFormat="1" ht="16.5" customHeight="1" x14ac:dyDescent="0.2">
      <c r="B220" s="145"/>
      <c r="C220" s="146" t="s">
        <v>442</v>
      </c>
      <c r="D220" s="146" t="s">
        <v>174</v>
      </c>
      <c r="E220" s="147"/>
      <c r="F220" s="148" t="s">
        <v>1786</v>
      </c>
      <c r="G220" s="149" t="s">
        <v>257</v>
      </c>
      <c r="H220" s="150">
        <v>7</v>
      </c>
      <c r="I220" s="151"/>
      <c r="J220" s="150">
        <f t="shared" si="20"/>
        <v>0</v>
      </c>
      <c r="K220" s="152"/>
      <c r="L220" s="28"/>
      <c r="M220" s="153" t="s">
        <v>1</v>
      </c>
      <c r="N220" s="154" t="s">
        <v>37</v>
      </c>
      <c r="P220" s="155">
        <f t="shared" si="21"/>
        <v>0</v>
      </c>
      <c r="Q220" s="155">
        <v>0</v>
      </c>
      <c r="R220" s="155">
        <f t="shared" si="22"/>
        <v>0</v>
      </c>
      <c r="S220" s="155">
        <v>0</v>
      </c>
      <c r="T220" s="156">
        <f t="shared" si="23"/>
        <v>0</v>
      </c>
      <c r="AR220" s="157" t="s">
        <v>177</v>
      </c>
      <c r="AT220" s="157" t="s">
        <v>174</v>
      </c>
      <c r="AU220" s="157" t="s">
        <v>178</v>
      </c>
      <c r="AY220" s="13" t="s">
        <v>172</v>
      </c>
      <c r="BE220" s="158">
        <f t="shared" si="24"/>
        <v>0</v>
      </c>
      <c r="BF220" s="158">
        <f t="shared" si="25"/>
        <v>0</v>
      </c>
      <c r="BG220" s="158">
        <f t="shared" si="26"/>
        <v>0</v>
      </c>
      <c r="BH220" s="158">
        <f t="shared" si="27"/>
        <v>0</v>
      </c>
      <c r="BI220" s="158">
        <f t="shared" si="28"/>
        <v>0</v>
      </c>
      <c r="BJ220" s="13" t="s">
        <v>178</v>
      </c>
      <c r="BK220" s="158">
        <f t="shared" si="29"/>
        <v>0</v>
      </c>
      <c r="BL220" s="13" t="s">
        <v>177</v>
      </c>
      <c r="BM220" s="157" t="s">
        <v>1787</v>
      </c>
    </row>
    <row r="221" spans="2:65" s="1" customFormat="1" ht="24" customHeight="1" x14ac:dyDescent="0.2">
      <c r="B221" s="145"/>
      <c r="C221" s="159" t="s">
        <v>823</v>
      </c>
      <c r="D221" s="159" t="s">
        <v>244</v>
      </c>
      <c r="E221" s="160"/>
      <c r="F221" s="161" t="s">
        <v>1788</v>
      </c>
      <c r="G221" s="162" t="s">
        <v>257</v>
      </c>
      <c r="H221" s="163">
        <v>2</v>
      </c>
      <c r="I221" s="164"/>
      <c r="J221" s="163">
        <f t="shared" si="20"/>
        <v>0</v>
      </c>
      <c r="K221" s="165"/>
      <c r="L221" s="166"/>
      <c r="M221" s="167" t="s">
        <v>1</v>
      </c>
      <c r="N221" s="168" t="s">
        <v>37</v>
      </c>
      <c r="P221" s="155">
        <f t="shared" si="21"/>
        <v>0</v>
      </c>
      <c r="Q221" s="155">
        <v>0</v>
      </c>
      <c r="R221" s="155">
        <f t="shared" si="22"/>
        <v>0</v>
      </c>
      <c r="S221" s="155">
        <v>0</v>
      </c>
      <c r="T221" s="156">
        <f t="shared" si="23"/>
        <v>0</v>
      </c>
      <c r="AR221" s="157" t="s">
        <v>201</v>
      </c>
      <c r="AT221" s="157" t="s">
        <v>244</v>
      </c>
      <c r="AU221" s="157" t="s">
        <v>178</v>
      </c>
      <c r="AY221" s="13" t="s">
        <v>172</v>
      </c>
      <c r="BE221" s="158">
        <f t="shared" si="24"/>
        <v>0</v>
      </c>
      <c r="BF221" s="158">
        <f t="shared" si="25"/>
        <v>0</v>
      </c>
      <c r="BG221" s="158">
        <f t="shared" si="26"/>
        <v>0</v>
      </c>
      <c r="BH221" s="158">
        <f t="shared" si="27"/>
        <v>0</v>
      </c>
      <c r="BI221" s="158">
        <f t="shared" si="28"/>
        <v>0</v>
      </c>
      <c r="BJ221" s="13" t="s">
        <v>178</v>
      </c>
      <c r="BK221" s="158">
        <f t="shared" si="29"/>
        <v>0</v>
      </c>
      <c r="BL221" s="13" t="s">
        <v>177</v>
      </c>
      <c r="BM221" s="157" t="s">
        <v>1789</v>
      </c>
    </row>
    <row r="222" spans="2:65" s="1" customFormat="1" ht="16.5" customHeight="1" x14ac:dyDescent="0.2">
      <c r="B222" s="145"/>
      <c r="C222" s="159" t="s">
        <v>826</v>
      </c>
      <c r="D222" s="159" t="s">
        <v>244</v>
      </c>
      <c r="E222" s="160"/>
      <c r="F222" s="161" t="s">
        <v>1790</v>
      </c>
      <c r="G222" s="162" t="s">
        <v>257</v>
      </c>
      <c r="H222" s="163">
        <v>5</v>
      </c>
      <c r="I222" s="164"/>
      <c r="J222" s="163">
        <f t="shared" ref="J222:J253" si="30">ROUND(I222*H222,2)</f>
        <v>0</v>
      </c>
      <c r="K222" s="165"/>
      <c r="L222" s="166"/>
      <c r="M222" s="167" t="s">
        <v>1</v>
      </c>
      <c r="N222" s="168" t="s">
        <v>37</v>
      </c>
      <c r="P222" s="155">
        <f t="shared" ref="P222:P253" si="31">O222*H222</f>
        <v>0</v>
      </c>
      <c r="Q222" s="155">
        <v>0</v>
      </c>
      <c r="R222" s="155">
        <f t="shared" ref="R222:R253" si="32">Q222*H222</f>
        <v>0</v>
      </c>
      <c r="S222" s="155">
        <v>0</v>
      </c>
      <c r="T222" s="156">
        <f t="shared" ref="T222:T253" si="33">S222*H222</f>
        <v>0</v>
      </c>
      <c r="AR222" s="157" t="s">
        <v>201</v>
      </c>
      <c r="AT222" s="157" t="s">
        <v>244</v>
      </c>
      <c r="AU222" s="157" t="s">
        <v>178</v>
      </c>
      <c r="AY222" s="13" t="s">
        <v>172</v>
      </c>
      <c r="BE222" s="158">
        <f t="shared" ref="BE222:BE253" si="34">IF(N222="základná",J222,0)</f>
        <v>0</v>
      </c>
      <c r="BF222" s="158">
        <f t="shared" ref="BF222:BF253" si="35">IF(N222="znížená",J222,0)</f>
        <v>0</v>
      </c>
      <c r="BG222" s="158">
        <f t="shared" ref="BG222:BG253" si="36">IF(N222="zákl. prenesená",J222,0)</f>
        <v>0</v>
      </c>
      <c r="BH222" s="158">
        <f t="shared" ref="BH222:BH253" si="37">IF(N222="zníž. prenesená",J222,0)</f>
        <v>0</v>
      </c>
      <c r="BI222" s="158">
        <f t="shared" ref="BI222:BI253" si="38">IF(N222="nulová",J222,0)</f>
        <v>0</v>
      </c>
      <c r="BJ222" s="13" t="s">
        <v>178</v>
      </c>
      <c r="BK222" s="158">
        <f t="shared" ref="BK222:BK253" si="39">ROUND(I222*H222,2)</f>
        <v>0</v>
      </c>
      <c r="BL222" s="13" t="s">
        <v>177</v>
      </c>
      <c r="BM222" s="157" t="s">
        <v>1791</v>
      </c>
    </row>
    <row r="223" spans="2:65" s="1" customFormat="1" ht="24" customHeight="1" x14ac:dyDescent="0.2">
      <c r="B223" s="145"/>
      <c r="C223" s="146" t="s">
        <v>835</v>
      </c>
      <c r="D223" s="146" t="s">
        <v>174</v>
      </c>
      <c r="E223" s="147"/>
      <c r="F223" s="148" t="s">
        <v>1792</v>
      </c>
      <c r="G223" s="149" t="s">
        <v>1192</v>
      </c>
      <c r="H223" s="150">
        <v>18</v>
      </c>
      <c r="I223" s="151"/>
      <c r="J223" s="150">
        <f t="shared" si="30"/>
        <v>0</v>
      </c>
      <c r="K223" s="152"/>
      <c r="L223" s="28"/>
      <c r="M223" s="153" t="s">
        <v>1</v>
      </c>
      <c r="N223" s="154" t="s">
        <v>37</v>
      </c>
      <c r="P223" s="155">
        <f t="shared" si="31"/>
        <v>0</v>
      </c>
      <c r="Q223" s="155">
        <v>0</v>
      </c>
      <c r="R223" s="155">
        <f t="shared" si="32"/>
        <v>0</v>
      </c>
      <c r="S223" s="155">
        <v>0</v>
      </c>
      <c r="T223" s="156">
        <f t="shared" si="33"/>
        <v>0</v>
      </c>
      <c r="AR223" s="157" t="s">
        <v>177</v>
      </c>
      <c r="AT223" s="157" t="s">
        <v>174</v>
      </c>
      <c r="AU223" s="157" t="s">
        <v>178</v>
      </c>
      <c r="AY223" s="13" t="s">
        <v>172</v>
      </c>
      <c r="BE223" s="158">
        <f t="shared" si="34"/>
        <v>0</v>
      </c>
      <c r="BF223" s="158">
        <f t="shared" si="35"/>
        <v>0</v>
      </c>
      <c r="BG223" s="158">
        <f t="shared" si="36"/>
        <v>0</v>
      </c>
      <c r="BH223" s="158">
        <f t="shared" si="37"/>
        <v>0</v>
      </c>
      <c r="BI223" s="158">
        <f t="shared" si="38"/>
        <v>0</v>
      </c>
      <c r="BJ223" s="13" t="s">
        <v>178</v>
      </c>
      <c r="BK223" s="158">
        <f t="shared" si="39"/>
        <v>0</v>
      </c>
      <c r="BL223" s="13" t="s">
        <v>177</v>
      </c>
      <c r="BM223" s="157" t="s">
        <v>1793</v>
      </c>
    </row>
    <row r="224" spans="2:65" s="1" customFormat="1" ht="16.5" customHeight="1" x14ac:dyDescent="0.2">
      <c r="B224" s="145"/>
      <c r="C224" s="159" t="s">
        <v>467</v>
      </c>
      <c r="D224" s="159" t="s">
        <v>244</v>
      </c>
      <c r="E224" s="160"/>
      <c r="F224" s="161" t="s">
        <v>1794</v>
      </c>
      <c r="G224" s="162" t="s">
        <v>1795</v>
      </c>
      <c r="H224" s="163">
        <v>18</v>
      </c>
      <c r="I224" s="164"/>
      <c r="J224" s="163">
        <f t="shared" si="30"/>
        <v>0</v>
      </c>
      <c r="K224" s="165"/>
      <c r="L224" s="166"/>
      <c r="M224" s="167" t="s">
        <v>1</v>
      </c>
      <c r="N224" s="168" t="s">
        <v>37</v>
      </c>
      <c r="P224" s="155">
        <f t="shared" si="31"/>
        <v>0</v>
      </c>
      <c r="Q224" s="155">
        <v>0</v>
      </c>
      <c r="R224" s="155">
        <f t="shared" si="32"/>
        <v>0</v>
      </c>
      <c r="S224" s="155">
        <v>0</v>
      </c>
      <c r="T224" s="156">
        <f t="shared" si="33"/>
        <v>0</v>
      </c>
      <c r="AR224" s="157" t="s">
        <v>201</v>
      </c>
      <c r="AT224" s="157" t="s">
        <v>244</v>
      </c>
      <c r="AU224" s="157" t="s">
        <v>178</v>
      </c>
      <c r="AY224" s="13" t="s">
        <v>172</v>
      </c>
      <c r="BE224" s="158">
        <f t="shared" si="34"/>
        <v>0</v>
      </c>
      <c r="BF224" s="158">
        <f t="shared" si="35"/>
        <v>0</v>
      </c>
      <c r="BG224" s="158">
        <f t="shared" si="36"/>
        <v>0</v>
      </c>
      <c r="BH224" s="158">
        <f t="shared" si="37"/>
        <v>0</v>
      </c>
      <c r="BI224" s="158">
        <f t="shared" si="38"/>
        <v>0</v>
      </c>
      <c r="BJ224" s="13" t="s">
        <v>178</v>
      </c>
      <c r="BK224" s="158">
        <f t="shared" si="39"/>
        <v>0</v>
      </c>
      <c r="BL224" s="13" t="s">
        <v>177</v>
      </c>
      <c r="BM224" s="157" t="s">
        <v>1796</v>
      </c>
    </row>
    <row r="225" spans="2:65" s="1" customFormat="1" ht="16.5" customHeight="1" x14ac:dyDescent="0.2">
      <c r="B225" s="145"/>
      <c r="C225" s="146" t="s">
        <v>817</v>
      </c>
      <c r="D225" s="146" t="s">
        <v>174</v>
      </c>
      <c r="E225" s="147"/>
      <c r="F225" s="148" t="s">
        <v>1797</v>
      </c>
      <c r="G225" s="149" t="s">
        <v>257</v>
      </c>
      <c r="H225" s="150">
        <v>16</v>
      </c>
      <c r="I225" s="151"/>
      <c r="J225" s="150">
        <f t="shared" si="30"/>
        <v>0</v>
      </c>
      <c r="K225" s="152"/>
      <c r="L225" s="28"/>
      <c r="M225" s="153" t="s">
        <v>1</v>
      </c>
      <c r="N225" s="154" t="s">
        <v>37</v>
      </c>
      <c r="P225" s="155">
        <f t="shared" si="31"/>
        <v>0</v>
      </c>
      <c r="Q225" s="155">
        <v>0</v>
      </c>
      <c r="R225" s="155">
        <f t="shared" si="32"/>
        <v>0</v>
      </c>
      <c r="S225" s="155">
        <v>0</v>
      </c>
      <c r="T225" s="156">
        <f t="shared" si="33"/>
        <v>0</v>
      </c>
      <c r="AR225" s="157" t="s">
        <v>177</v>
      </c>
      <c r="AT225" s="157" t="s">
        <v>174</v>
      </c>
      <c r="AU225" s="157" t="s">
        <v>178</v>
      </c>
      <c r="AY225" s="13" t="s">
        <v>172</v>
      </c>
      <c r="BE225" s="158">
        <f t="shared" si="34"/>
        <v>0</v>
      </c>
      <c r="BF225" s="158">
        <f t="shared" si="35"/>
        <v>0</v>
      </c>
      <c r="BG225" s="158">
        <f t="shared" si="36"/>
        <v>0</v>
      </c>
      <c r="BH225" s="158">
        <f t="shared" si="37"/>
        <v>0</v>
      </c>
      <c r="BI225" s="158">
        <f t="shared" si="38"/>
        <v>0</v>
      </c>
      <c r="BJ225" s="13" t="s">
        <v>178</v>
      </c>
      <c r="BK225" s="158">
        <f t="shared" si="39"/>
        <v>0</v>
      </c>
      <c r="BL225" s="13" t="s">
        <v>177</v>
      </c>
      <c r="BM225" s="157" t="s">
        <v>1798</v>
      </c>
    </row>
    <row r="226" spans="2:65" s="1" customFormat="1" ht="16.5" customHeight="1" x14ac:dyDescent="0.2">
      <c r="B226" s="145"/>
      <c r="C226" s="159" t="s">
        <v>820</v>
      </c>
      <c r="D226" s="159" t="s">
        <v>244</v>
      </c>
      <c r="E226" s="160"/>
      <c r="F226" s="161" t="s">
        <v>1799</v>
      </c>
      <c r="G226" s="162" t="s">
        <v>257</v>
      </c>
      <c r="H226" s="163">
        <v>8</v>
      </c>
      <c r="I226" s="164"/>
      <c r="J226" s="163">
        <f t="shared" si="30"/>
        <v>0</v>
      </c>
      <c r="K226" s="165"/>
      <c r="L226" s="166"/>
      <c r="M226" s="167" t="s">
        <v>1</v>
      </c>
      <c r="N226" s="168" t="s">
        <v>37</v>
      </c>
      <c r="P226" s="155">
        <f t="shared" si="31"/>
        <v>0</v>
      </c>
      <c r="Q226" s="155">
        <v>0</v>
      </c>
      <c r="R226" s="155">
        <f t="shared" si="32"/>
        <v>0</v>
      </c>
      <c r="S226" s="155">
        <v>0</v>
      </c>
      <c r="T226" s="156">
        <f t="shared" si="33"/>
        <v>0</v>
      </c>
      <c r="AR226" s="157" t="s">
        <v>201</v>
      </c>
      <c r="AT226" s="157" t="s">
        <v>244</v>
      </c>
      <c r="AU226" s="157" t="s">
        <v>178</v>
      </c>
      <c r="AY226" s="13" t="s">
        <v>172</v>
      </c>
      <c r="BE226" s="158">
        <f t="shared" si="34"/>
        <v>0</v>
      </c>
      <c r="BF226" s="158">
        <f t="shared" si="35"/>
        <v>0</v>
      </c>
      <c r="BG226" s="158">
        <f t="shared" si="36"/>
        <v>0</v>
      </c>
      <c r="BH226" s="158">
        <f t="shared" si="37"/>
        <v>0</v>
      </c>
      <c r="BI226" s="158">
        <f t="shared" si="38"/>
        <v>0</v>
      </c>
      <c r="BJ226" s="13" t="s">
        <v>178</v>
      </c>
      <c r="BK226" s="158">
        <f t="shared" si="39"/>
        <v>0</v>
      </c>
      <c r="BL226" s="13" t="s">
        <v>177</v>
      </c>
      <c r="BM226" s="157" t="s">
        <v>1800</v>
      </c>
    </row>
    <row r="227" spans="2:65" s="1" customFormat="1" ht="24" customHeight="1" x14ac:dyDescent="0.2">
      <c r="B227" s="145"/>
      <c r="C227" s="159" t="s">
        <v>807</v>
      </c>
      <c r="D227" s="159" t="s">
        <v>244</v>
      </c>
      <c r="E227" s="160"/>
      <c r="F227" s="161" t="s">
        <v>1801</v>
      </c>
      <c r="G227" s="162" t="s">
        <v>257</v>
      </c>
      <c r="H227" s="163">
        <v>8</v>
      </c>
      <c r="I227" s="164"/>
      <c r="J227" s="163">
        <f t="shared" si="30"/>
        <v>0</v>
      </c>
      <c r="K227" s="165"/>
      <c r="L227" s="166"/>
      <c r="M227" s="167" t="s">
        <v>1</v>
      </c>
      <c r="N227" s="168" t="s">
        <v>37</v>
      </c>
      <c r="P227" s="155">
        <f t="shared" si="31"/>
        <v>0</v>
      </c>
      <c r="Q227" s="155">
        <v>0</v>
      </c>
      <c r="R227" s="155">
        <f t="shared" si="32"/>
        <v>0</v>
      </c>
      <c r="S227" s="155">
        <v>0</v>
      </c>
      <c r="T227" s="156">
        <f t="shared" si="33"/>
        <v>0</v>
      </c>
      <c r="AR227" s="157" t="s">
        <v>201</v>
      </c>
      <c r="AT227" s="157" t="s">
        <v>244</v>
      </c>
      <c r="AU227" s="157" t="s">
        <v>178</v>
      </c>
      <c r="AY227" s="13" t="s">
        <v>172</v>
      </c>
      <c r="BE227" s="158">
        <f t="shared" si="34"/>
        <v>0</v>
      </c>
      <c r="BF227" s="158">
        <f t="shared" si="35"/>
        <v>0</v>
      </c>
      <c r="BG227" s="158">
        <f t="shared" si="36"/>
        <v>0</v>
      </c>
      <c r="BH227" s="158">
        <f t="shared" si="37"/>
        <v>0</v>
      </c>
      <c r="BI227" s="158">
        <f t="shared" si="38"/>
        <v>0</v>
      </c>
      <c r="BJ227" s="13" t="s">
        <v>178</v>
      </c>
      <c r="BK227" s="158">
        <f t="shared" si="39"/>
        <v>0</v>
      </c>
      <c r="BL227" s="13" t="s">
        <v>177</v>
      </c>
      <c r="BM227" s="157" t="s">
        <v>1802</v>
      </c>
    </row>
    <row r="228" spans="2:65" s="1" customFormat="1" ht="16.5" customHeight="1" x14ac:dyDescent="0.2">
      <c r="B228" s="145"/>
      <c r="C228" s="146" t="s">
        <v>810</v>
      </c>
      <c r="D228" s="146" t="s">
        <v>174</v>
      </c>
      <c r="E228" s="147"/>
      <c r="F228" s="148" t="s">
        <v>1803</v>
      </c>
      <c r="G228" s="149" t="s">
        <v>257</v>
      </c>
      <c r="H228" s="150">
        <v>4</v>
      </c>
      <c r="I228" s="151"/>
      <c r="J228" s="150">
        <f t="shared" si="30"/>
        <v>0</v>
      </c>
      <c r="K228" s="152"/>
      <c r="L228" s="28"/>
      <c r="M228" s="153" t="s">
        <v>1</v>
      </c>
      <c r="N228" s="154" t="s">
        <v>37</v>
      </c>
      <c r="P228" s="155">
        <f t="shared" si="31"/>
        <v>0</v>
      </c>
      <c r="Q228" s="155">
        <v>0</v>
      </c>
      <c r="R228" s="155">
        <f t="shared" si="32"/>
        <v>0</v>
      </c>
      <c r="S228" s="155">
        <v>0</v>
      </c>
      <c r="T228" s="156">
        <f t="shared" si="33"/>
        <v>0</v>
      </c>
      <c r="AR228" s="157" t="s">
        <v>177</v>
      </c>
      <c r="AT228" s="157" t="s">
        <v>174</v>
      </c>
      <c r="AU228" s="157" t="s">
        <v>178</v>
      </c>
      <c r="AY228" s="13" t="s">
        <v>172</v>
      </c>
      <c r="BE228" s="158">
        <f t="shared" si="34"/>
        <v>0</v>
      </c>
      <c r="BF228" s="158">
        <f t="shared" si="35"/>
        <v>0</v>
      </c>
      <c r="BG228" s="158">
        <f t="shared" si="36"/>
        <v>0</v>
      </c>
      <c r="BH228" s="158">
        <f t="shared" si="37"/>
        <v>0</v>
      </c>
      <c r="BI228" s="158">
        <f t="shared" si="38"/>
        <v>0</v>
      </c>
      <c r="BJ228" s="13" t="s">
        <v>178</v>
      </c>
      <c r="BK228" s="158">
        <f t="shared" si="39"/>
        <v>0</v>
      </c>
      <c r="BL228" s="13" t="s">
        <v>177</v>
      </c>
      <c r="BM228" s="157" t="s">
        <v>1804</v>
      </c>
    </row>
    <row r="229" spans="2:65" s="1" customFormat="1" ht="36" customHeight="1" x14ac:dyDescent="0.2">
      <c r="B229" s="145"/>
      <c r="C229" s="146" t="s">
        <v>804</v>
      </c>
      <c r="D229" s="146" t="s">
        <v>174</v>
      </c>
      <c r="E229" s="147"/>
      <c r="F229" s="148" t="s">
        <v>1805</v>
      </c>
      <c r="G229" s="149" t="s">
        <v>257</v>
      </c>
      <c r="H229" s="150">
        <v>1</v>
      </c>
      <c r="I229" s="151"/>
      <c r="J229" s="150">
        <f t="shared" si="30"/>
        <v>0</v>
      </c>
      <c r="K229" s="152"/>
      <c r="L229" s="28"/>
      <c r="M229" s="153" t="s">
        <v>1</v>
      </c>
      <c r="N229" s="154" t="s">
        <v>37</v>
      </c>
      <c r="P229" s="155">
        <f t="shared" si="31"/>
        <v>0</v>
      </c>
      <c r="Q229" s="155">
        <v>0</v>
      </c>
      <c r="R229" s="155">
        <f t="shared" si="32"/>
        <v>0</v>
      </c>
      <c r="S229" s="155">
        <v>0</v>
      </c>
      <c r="T229" s="156">
        <f t="shared" si="33"/>
        <v>0</v>
      </c>
      <c r="AR229" s="157" t="s">
        <v>177</v>
      </c>
      <c r="AT229" s="157" t="s">
        <v>174</v>
      </c>
      <c r="AU229" s="157" t="s">
        <v>178</v>
      </c>
      <c r="AY229" s="13" t="s">
        <v>172</v>
      </c>
      <c r="BE229" s="158">
        <f t="shared" si="34"/>
        <v>0</v>
      </c>
      <c r="BF229" s="158">
        <f t="shared" si="35"/>
        <v>0</v>
      </c>
      <c r="BG229" s="158">
        <f t="shared" si="36"/>
        <v>0</v>
      </c>
      <c r="BH229" s="158">
        <f t="shared" si="37"/>
        <v>0</v>
      </c>
      <c r="BI229" s="158">
        <f t="shared" si="38"/>
        <v>0</v>
      </c>
      <c r="BJ229" s="13" t="s">
        <v>178</v>
      </c>
      <c r="BK229" s="158">
        <f t="shared" si="39"/>
        <v>0</v>
      </c>
      <c r="BL229" s="13" t="s">
        <v>177</v>
      </c>
      <c r="BM229" s="157" t="s">
        <v>1806</v>
      </c>
    </row>
    <row r="230" spans="2:65" s="1" customFormat="1" ht="16.5" customHeight="1" x14ac:dyDescent="0.2">
      <c r="B230" s="145"/>
      <c r="C230" s="146" t="s">
        <v>223</v>
      </c>
      <c r="D230" s="146" t="s">
        <v>174</v>
      </c>
      <c r="E230" s="147"/>
      <c r="F230" s="148" t="s">
        <v>1807</v>
      </c>
      <c r="G230" s="149" t="s">
        <v>395</v>
      </c>
      <c r="H230" s="150">
        <v>120</v>
      </c>
      <c r="I230" s="151"/>
      <c r="J230" s="150">
        <f t="shared" si="30"/>
        <v>0</v>
      </c>
      <c r="K230" s="152"/>
      <c r="L230" s="28"/>
      <c r="M230" s="153" t="s">
        <v>1</v>
      </c>
      <c r="N230" s="154" t="s">
        <v>37</v>
      </c>
      <c r="P230" s="155">
        <f t="shared" si="31"/>
        <v>0</v>
      </c>
      <c r="Q230" s="155">
        <v>0</v>
      </c>
      <c r="R230" s="155">
        <f t="shared" si="32"/>
        <v>0</v>
      </c>
      <c r="S230" s="155">
        <v>0</v>
      </c>
      <c r="T230" s="156">
        <f t="shared" si="33"/>
        <v>0</v>
      </c>
      <c r="AR230" s="157" t="s">
        <v>177</v>
      </c>
      <c r="AT230" s="157" t="s">
        <v>174</v>
      </c>
      <c r="AU230" s="157" t="s">
        <v>178</v>
      </c>
      <c r="AY230" s="13" t="s">
        <v>172</v>
      </c>
      <c r="BE230" s="158">
        <f t="shared" si="34"/>
        <v>0</v>
      </c>
      <c r="BF230" s="158">
        <f t="shared" si="35"/>
        <v>0</v>
      </c>
      <c r="BG230" s="158">
        <f t="shared" si="36"/>
        <v>0</v>
      </c>
      <c r="BH230" s="158">
        <f t="shared" si="37"/>
        <v>0</v>
      </c>
      <c r="BI230" s="158">
        <f t="shared" si="38"/>
        <v>0</v>
      </c>
      <c r="BJ230" s="13" t="s">
        <v>178</v>
      </c>
      <c r="BK230" s="158">
        <f t="shared" si="39"/>
        <v>0</v>
      </c>
      <c r="BL230" s="13" t="s">
        <v>177</v>
      </c>
      <c r="BM230" s="157" t="s">
        <v>1808</v>
      </c>
    </row>
    <row r="231" spans="2:65" s="1" customFormat="1" ht="16.5" customHeight="1" x14ac:dyDescent="0.2">
      <c r="B231" s="145"/>
      <c r="C231" s="159" t="s">
        <v>483</v>
      </c>
      <c r="D231" s="159" t="s">
        <v>244</v>
      </c>
      <c r="E231" s="160"/>
      <c r="F231" s="161" t="s">
        <v>1809</v>
      </c>
      <c r="G231" s="162" t="s">
        <v>395</v>
      </c>
      <c r="H231" s="163">
        <v>84</v>
      </c>
      <c r="I231" s="164"/>
      <c r="J231" s="163">
        <f t="shared" si="30"/>
        <v>0</v>
      </c>
      <c r="K231" s="165"/>
      <c r="L231" s="166"/>
      <c r="M231" s="167" t="s">
        <v>1</v>
      </c>
      <c r="N231" s="168" t="s">
        <v>37</v>
      </c>
      <c r="P231" s="155">
        <f t="shared" si="31"/>
        <v>0</v>
      </c>
      <c r="Q231" s="155">
        <v>0</v>
      </c>
      <c r="R231" s="155">
        <f t="shared" si="32"/>
        <v>0</v>
      </c>
      <c r="S231" s="155">
        <v>0</v>
      </c>
      <c r="T231" s="156">
        <f t="shared" si="33"/>
        <v>0</v>
      </c>
      <c r="AR231" s="157" t="s">
        <v>201</v>
      </c>
      <c r="AT231" s="157" t="s">
        <v>244</v>
      </c>
      <c r="AU231" s="157" t="s">
        <v>178</v>
      </c>
      <c r="AY231" s="13" t="s">
        <v>172</v>
      </c>
      <c r="BE231" s="158">
        <f t="shared" si="34"/>
        <v>0</v>
      </c>
      <c r="BF231" s="158">
        <f t="shared" si="35"/>
        <v>0</v>
      </c>
      <c r="BG231" s="158">
        <f t="shared" si="36"/>
        <v>0</v>
      </c>
      <c r="BH231" s="158">
        <f t="shared" si="37"/>
        <v>0</v>
      </c>
      <c r="BI231" s="158">
        <f t="shared" si="38"/>
        <v>0</v>
      </c>
      <c r="BJ231" s="13" t="s">
        <v>178</v>
      </c>
      <c r="BK231" s="158">
        <f t="shared" si="39"/>
        <v>0</v>
      </c>
      <c r="BL231" s="13" t="s">
        <v>177</v>
      </c>
      <c r="BM231" s="157" t="s">
        <v>1810</v>
      </c>
    </row>
    <row r="232" spans="2:65" s="1" customFormat="1" ht="16.5" customHeight="1" x14ac:dyDescent="0.2">
      <c r="B232" s="145"/>
      <c r="C232" s="159" t="s">
        <v>486</v>
      </c>
      <c r="D232" s="159" t="s">
        <v>244</v>
      </c>
      <c r="E232" s="160"/>
      <c r="F232" s="161" t="s">
        <v>1811</v>
      </c>
      <c r="G232" s="162" t="s">
        <v>395</v>
      </c>
      <c r="H232" s="163">
        <v>42</v>
      </c>
      <c r="I232" s="164"/>
      <c r="J232" s="163">
        <f t="shared" si="30"/>
        <v>0</v>
      </c>
      <c r="K232" s="165"/>
      <c r="L232" s="166"/>
      <c r="M232" s="167" t="s">
        <v>1</v>
      </c>
      <c r="N232" s="168" t="s">
        <v>37</v>
      </c>
      <c r="P232" s="155">
        <f t="shared" si="31"/>
        <v>0</v>
      </c>
      <c r="Q232" s="155">
        <v>0</v>
      </c>
      <c r="R232" s="155">
        <f t="shared" si="32"/>
        <v>0</v>
      </c>
      <c r="S232" s="155">
        <v>0</v>
      </c>
      <c r="T232" s="156">
        <f t="shared" si="33"/>
        <v>0</v>
      </c>
      <c r="AR232" s="157" t="s">
        <v>201</v>
      </c>
      <c r="AT232" s="157" t="s">
        <v>244</v>
      </c>
      <c r="AU232" s="157" t="s">
        <v>178</v>
      </c>
      <c r="AY232" s="13" t="s">
        <v>172</v>
      </c>
      <c r="BE232" s="158">
        <f t="shared" si="34"/>
        <v>0</v>
      </c>
      <c r="BF232" s="158">
        <f t="shared" si="35"/>
        <v>0</v>
      </c>
      <c r="BG232" s="158">
        <f t="shared" si="36"/>
        <v>0</v>
      </c>
      <c r="BH232" s="158">
        <f t="shared" si="37"/>
        <v>0</v>
      </c>
      <c r="BI232" s="158">
        <f t="shared" si="38"/>
        <v>0</v>
      </c>
      <c r="BJ232" s="13" t="s">
        <v>178</v>
      </c>
      <c r="BK232" s="158">
        <f t="shared" si="39"/>
        <v>0</v>
      </c>
      <c r="BL232" s="13" t="s">
        <v>177</v>
      </c>
      <c r="BM232" s="157" t="s">
        <v>1812</v>
      </c>
    </row>
    <row r="233" spans="2:65" s="1" customFormat="1" ht="16.5" customHeight="1" x14ac:dyDescent="0.2">
      <c r="B233" s="145"/>
      <c r="C233" s="146" t="s">
        <v>507</v>
      </c>
      <c r="D233" s="146" t="s">
        <v>174</v>
      </c>
      <c r="E233" s="147"/>
      <c r="F233" s="148" t="s">
        <v>1813</v>
      </c>
      <c r="G233" s="149" t="s">
        <v>395</v>
      </c>
      <c r="H233" s="150">
        <v>1330</v>
      </c>
      <c r="I233" s="151"/>
      <c r="J233" s="150">
        <f t="shared" si="30"/>
        <v>0</v>
      </c>
      <c r="K233" s="152"/>
      <c r="L233" s="28"/>
      <c r="M233" s="153" t="s">
        <v>1</v>
      </c>
      <c r="N233" s="154" t="s">
        <v>37</v>
      </c>
      <c r="P233" s="155">
        <f t="shared" si="31"/>
        <v>0</v>
      </c>
      <c r="Q233" s="155">
        <v>0</v>
      </c>
      <c r="R233" s="155">
        <f t="shared" si="32"/>
        <v>0</v>
      </c>
      <c r="S233" s="155">
        <v>0</v>
      </c>
      <c r="T233" s="156">
        <f t="shared" si="33"/>
        <v>0</v>
      </c>
      <c r="AR233" s="157" t="s">
        <v>177</v>
      </c>
      <c r="AT233" s="157" t="s">
        <v>174</v>
      </c>
      <c r="AU233" s="157" t="s">
        <v>178</v>
      </c>
      <c r="AY233" s="13" t="s">
        <v>172</v>
      </c>
      <c r="BE233" s="158">
        <f t="shared" si="34"/>
        <v>0</v>
      </c>
      <c r="BF233" s="158">
        <f t="shared" si="35"/>
        <v>0</v>
      </c>
      <c r="BG233" s="158">
        <f t="shared" si="36"/>
        <v>0</v>
      </c>
      <c r="BH233" s="158">
        <f t="shared" si="37"/>
        <v>0</v>
      </c>
      <c r="BI233" s="158">
        <f t="shared" si="38"/>
        <v>0</v>
      </c>
      <c r="BJ233" s="13" t="s">
        <v>178</v>
      </c>
      <c r="BK233" s="158">
        <f t="shared" si="39"/>
        <v>0</v>
      </c>
      <c r="BL233" s="13" t="s">
        <v>177</v>
      </c>
      <c r="BM233" s="157" t="s">
        <v>1814</v>
      </c>
    </row>
    <row r="234" spans="2:65" s="1" customFormat="1" ht="24" customHeight="1" x14ac:dyDescent="0.2">
      <c r="B234" s="145"/>
      <c r="C234" s="159" t="s">
        <v>1815</v>
      </c>
      <c r="D234" s="159" t="s">
        <v>244</v>
      </c>
      <c r="E234" s="160"/>
      <c r="F234" s="161" t="s">
        <v>1816</v>
      </c>
      <c r="G234" s="162" t="s">
        <v>395</v>
      </c>
      <c r="H234" s="163">
        <v>73.5</v>
      </c>
      <c r="I234" s="164"/>
      <c r="J234" s="163">
        <f t="shared" si="30"/>
        <v>0</v>
      </c>
      <c r="K234" s="165"/>
      <c r="L234" s="166"/>
      <c r="M234" s="167" t="s">
        <v>1</v>
      </c>
      <c r="N234" s="168" t="s">
        <v>37</v>
      </c>
      <c r="P234" s="155">
        <f t="shared" si="31"/>
        <v>0</v>
      </c>
      <c r="Q234" s="155">
        <v>0</v>
      </c>
      <c r="R234" s="155">
        <f t="shared" si="32"/>
        <v>0</v>
      </c>
      <c r="S234" s="155">
        <v>0</v>
      </c>
      <c r="T234" s="156">
        <f t="shared" si="33"/>
        <v>0</v>
      </c>
      <c r="AR234" s="157" t="s">
        <v>201</v>
      </c>
      <c r="AT234" s="157" t="s">
        <v>244</v>
      </c>
      <c r="AU234" s="157" t="s">
        <v>178</v>
      </c>
      <c r="AY234" s="13" t="s">
        <v>172</v>
      </c>
      <c r="BE234" s="158">
        <f t="shared" si="34"/>
        <v>0</v>
      </c>
      <c r="BF234" s="158">
        <f t="shared" si="35"/>
        <v>0</v>
      </c>
      <c r="BG234" s="158">
        <f t="shared" si="36"/>
        <v>0</v>
      </c>
      <c r="BH234" s="158">
        <f t="shared" si="37"/>
        <v>0</v>
      </c>
      <c r="BI234" s="158">
        <f t="shared" si="38"/>
        <v>0</v>
      </c>
      <c r="BJ234" s="13" t="s">
        <v>178</v>
      </c>
      <c r="BK234" s="158">
        <f t="shared" si="39"/>
        <v>0</v>
      </c>
      <c r="BL234" s="13" t="s">
        <v>177</v>
      </c>
      <c r="BM234" s="157" t="s">
        <v>1817</v>
      </c>
    </row>
    <row r="235" spans="2:65" s="1" customFormat="1" ht="24" customHeight="1" x14ac:dyDescent="0.2">
      <c r="B235" s="145"/>
      <c r="C235" s="159" t="s">
        <v>421</v>
      </c>
      <c r="D235" s="159" t="s">
        <v>244</v>
      </c>
      <c r="E235" s="160"/>
      <c r="F235" s="161" t="s">
        <v>1818</v>
      </c>
      <c r="G235" s="162" t="s">
        <v>395</v>
      </c>
      <c r="H235" s="163">
        <v>1155</v>
      </c>
      <c r="I235" s="164"/>
      <c r="J235" s="163">
        <f t="shared" si="30"/>
        <v>0</v>
      </c>
      <c r="K235" s="165"/>
      <c r="L235" s="166"/>
      <c r="M235" s="167" t="s">
        <v>1</v>
      </c>
      <c r="N235" s="168" t="s">
        <v>37</v>
      </c>
      <c r="P235" s="155">
        <f t="shared" si="31"/>
        <v>0</v>
      </c>
      <c r="Q235" s="155">
        <v>0</v>
      </c>
      <c r="R235" s="155">
        <f t="shared" si="32"/>
        <v>0</v>
      </c>
      <c r="S235" s="155">
        <v>0</v>
      </c>
      <c r="T235" s="156">
        <f t="shared" si="33"/>
        <v>0</v>
      </c>
      <c r="AR235" s="157" t="s">
        <v>201</v>
      </c>
      <c r="AT235" s="157" t="s">
        <v>244</v>
      </c>
      <c r="AU235" s="157" t="s">
        <v>178</v>
      </c>
      <c r="AY235" s="13" t="s">
        <v>172</v>
      </c>
      <c r="BE235" s="158">
        <f t="shared" si="34"/>
        <v>0</v>
      </c>
      <c r="BF235" s="158">
        <f t="shared" si="35"/>
        <v>0</v>
      </c>
      <c r="BG235" s="158">
        <f t="shared" si="36"/>
        <v>0</v>
      </c>
      <c r="BH235" s="158">
        <f t="shared" si="37"/>
        <v>0</v>
      </c>
      <c r="BI235" s="158">
        <f t="shared" si="38"/>
        <v>0</v>
      </c>
      <c r="BJ235" s="13" t="s">
        <v>178</v>
      </c>
      <c r="BK235" s="158">
        <f t="shared" si="39"/>
        <v>0</v>
      </c>
      <c r="BL235" s="13" t="s">
        <v>177</v>
      </c>
      <c r="BM235" s="157" t="s">
        <v>1819</v>
      </c>
    </row>
    <row r="236" spans="2:65" s="1" customFormat="1" ht="24" customHeight="1" x14ac:dyDescent="0.2">
      <c r="B236" s="145"/>
      <c r="C236" s="159" t="s">
        <v>427</v>
      </c>
      <c r="D236" s="159" t="s">
        <v>244</v>
      </c>
      <c r="E236" s="160"/>
      <c r="F236" s="161" t="s">
        <v>1820</v>
      </c>
      <c r="G236" s="162" t="s">
        <v>395</v>
      </c>
      <c r="H236" s="163">
        <v>168</v>
      </c>
      <c r="I236" s="164"/>
      <c r="J236" s="163">
        <f t="shared" si="30"/>
        <v>0</v>
      </c>
      <c r="K236" s="165"/>
      <c r="L236" s="166"/>
      <c r="M236" s="167" t="s">
        <v>1</v>
      </c>
      <c r="N236" s="168" t="s">
        <v>37</v>
      </c>
      <c r="P236" s="155">
        <f t="shared" si="31"/>
        <v>0</v>
      </c>
      <c r="Q236" s="155">
        <v>0</v>
      </c>
      <c r="R236" s="155">
        <f t="shared" si="32"/>
        <v>0</v>
      </c>
      <c r="S236" s="155">
        <v>0</v>
      </c>
      <c r="T236" s="156">
        <f t="shared" si="33"/>
        <v>0</v>
      </c>
      <c r="AR236" s="157" t="s">
        <v>201</v>
      </c>
      <c r="AT236" s="157" t="s">
        <v>244</v>
      </c>
      <c r="AU236" s="157" t="s">
        <v>178</v>
      </c>
      <c r="AY236" s="13" t="s">
        <v>172</v>
      </c>
      <c r="BE236" s="158">
        <f t="shared" si="34"/>
        <v>0</v>
      </c>
      <c r="BF236" s="158">
        <f t="shared" si="35"/>
        <v>0</v>
      </c>
      <c r="BG236" s="158">
        <f t="shared" si="36"/>
        <v>0</v>
      </c>
      <c r="BH236" s="158">
        <f t="shared" si="37"/>
        <v>0</v>
      </c>
      <c r="BI236" s="158">
        <f t="shared" si="38"/>
        <v>0</v>
      </c>
      <c r="BJ236" s="13" t="s">
        <v>178</v>
      </c>
      <c r="BK236" s="158">
        <f t="shared" si="39"/>
        <v>0</v>
      </c>
      <c r="BL236" s="13" t="s">
        <v>177</v>
      </c>
      <c r="BM236" s="157" t="s">
        <v>1821</v>
      </c>
    </row>
    <row r="237" spans="2:65" s="1" customFormat="1" ht="16.5" customHeight="1" x14ac:dyDescent="0.2">
      <c r="B237" s="145"/>
      <c r="C237" s="146" t="s">
        <v>424</v>
      </c>
      <c r="D237" s="146" t="s">
        <v>174</v>
      </c>
      <c r="E237" s="147"/>
      <c r="F237" s="148" t="s">
        <v>1822</v>
      </c>
      <c r="G237" s="149" t="s">
        <v>395</v>
      </c>
      <c r="H237" s="150">
        <v>1220</v>
      </c>
      <c r="I237" s="151"/>
      <c r="J237" s="150">
        <f t="shared" si="30"/>
        <v>0</v>
      </c>
      <c r="K237" s="152"/>
      <c r="L237" s="28"/>
      <c r="M237" s="153" t="s">
        <v>1</v>
      </c>
      <c r="N237" s="154" t="s">
        <v>37</v>
      </c>
      <c r="P237" s="155">
        <f t="shared" si="31"/>
        <v>0</v>
      </c>
      <c r="Q237" s="155">
        <v>0</v>
      </c>
      <c r="R237" s="155">
        <f t="shared" si="32"/>
        <v>0</v>
      </c>
      <c r="S237" s="155">
        <v>0</v>
      </c>
      <c r="T237" s="156">
        <f t="shared" si="33"/>
        <v>0</v>
      </c>
      <c r="AR237" s="157" t="s">
        <v>177</v>
      </c>
      <c r="AT237" s="157" t="s">
        <v>174</v>
      </c>
      <c r="AU237" s="157" t="s">
        <v>178</v>
      </c>
      <c r="AY237" s="13" t="s">
        <v>172</v>
      </c>
      <c r="BE237" s="158">
        <f t="shared" si="34"/>
        <v>0</v>
      </c>
      <c r="BF237" s="158">
        <f t="shared" si="35"/>
        <v>0</v>
      </c>
      <c r="BG237" s="158">
        <f t="shared" si="36"/>
        <v>0</v>
      </c>
      <c r="BH237" s="158">
        <f t="shared" si="37"/>
        <v>0</v>
      </c>
      <c r="BI237" s="158">
        <f t="shared" si="38"/>
        <v>0</v>
      </c>
      <c r="BJ237" s="13" t="s">
        <v>178</v>
      </c>
      <c r="BK237" s="158">
        <f t="shared" si="39"/>
        <v>0</v>
      </c>
      <c r="BL237" s="13" t="s">
        <v>177</v>
      </c>
      <c r="BM237" s="157" t="s">
        <v>1823</v>
      </c>
    </row>
    <row r="238" spans="2:65" s="1" customFormat="1" ht="16.5" customHeight="1" x14ac:dyDescent="0.2">
      <c r="B238" s="145"/>
      <c r="C238" s="159" t="s">
        <v>368</v>
      </c>
      <c r="D238" s="159" t="s">
        <v>244</v>
      </c>
      <c r="E238" s="160"/>
      <c r="F238" s="161" t="s">
        <v>1824</v>
      </c>
      <c r="G238" s="162" t="s">
        <v>395</v>
      </c>
      <c r="H238" s="163">
        <v>52.5</v>
      </c>
      <c r="I238" s="164"/>
      <c r="J238" s="163">
        <f t="shared" si="30"/>
        <v>0</v>
      </c>
      <c r="K238" s="165"/>
      <c r="L238" s="166"/>
      <c r="M238" s="167" t="s">
        <v>1</v>
      </c>
      <c r="N238" s="168" t="s">
        <v>37</v>
      </c>
      <c r="P238" s="155">
        <f t="shared" si="31"/>
        <v>0</v>
      </c>
      <c r="Q238" s="155">
        <v>0</v>
      </c>
      <c r="R238" s="155">
        <f t="shared" si="32"/>
        <v>0</v>
      </c>
      <c r="S238" s="155">
        <v>0</v>
      </c>
      <c r="T238" s="156">
        <f t="shared" si="33"/>
        <v>0</v>
      </c>
      <c r="AR238" s="157" t="s">
        <v>201</v>
      </c>
      <c r="AT238" s="157" t="s">
        <v>244</v>
      </c>
      <c r="AU238" s="157" t="s">
        <v>178</v>
      </c>
      <c r="AY238" s="13" t="s">
        <v>172</v>
      </c>
      <c r="BE238" s="158">
        <f t="shared" si="34"/>
        <v>0</v>
      </c>
      <c r="BF238" s="158">
        <f t="shared" si="35"/>
        <v>0</v>
      </c>
      <c r="BG238" s="158">
        <f t="shared" si="36"/>
        <v>0</v>
      </c>
      <c r="BH238" s="158">
        <f t="shared" si="37"/>
        <v>0</v>
      </c>
      <c r="BI238" s="158">
        <f t="shared" si="38"/>
        <v>0</v>
      </c>
      <c r="BJ238" s="13" t="s">
        <v>178</v>
      </c>
      <c r="BK238" s="158">
        <f t="shared" si="39"/>
        <v>0</v>
      </c>
      <c r="BL238" s="13" t="s">
        <v>177</v>
      </c>
      <c r="BM238" s="157" t="s">
        <v>1825</v>
      </c>
    </row>
    <row r="239" spans="2:65" s="1" customFormat="1" ht="16.5" customHeight="1" x14ac:dyDescent="0.2">
      <c r="B239" s="145"/>
      <c r="C239" s="159" t="s">
        <v>371</v>
      </c>
      <c r="D239" s="159" t="s">
        <v>244</v>
      </c>
      <c r="E239" s="160"/>
      <c r="F239" s="161" t="s">
        <v>1826</v>
      </c>
      <c r="G239" s="162" t="s">
        <v>395</v>
      </c>
      <c r="H239" s="163">
        <v>1207.5</v>
      </c>
      <c r="I239" s="164"/>
      <c r="J239" s="163">
        <f t="shared" si="30"/>
        <v>0</v>
      </c>
      <c r="K239" s="165"/>
      <c r="L239" s="166"/>
      <c r="M239" s="167" t="s">
        <v>1</v>
      </c>
      <c r="N239" s="168" t="s">
        <v>37</v>
      </c>
      <c r="P239" s="155">
        <f t="shared" si="31"/>
        <v>0</v>
      </c>
      <c r="Q239" s="155">
        <v>0</v>
      </c>
      <c r="R239" s="155">
        <f t="shared" si="32"/>
        <v>0</v>
      </c>
      <c r="S239" s="155">
        <v>0</v>
      </c>
      <c r="T239" s="156">
        <f t="shared" si="33"/>
        <v>0</v>
      </c>
      <c r="AR239" s="157" t="s">
        <v>201</v>
      </c>
      <c r="AT239" s="157" t="s">
        <v>244</v>
      </c>
      <c r="AU239" s="157" t="s">
        <v>178</v>
      </c>
      <c r="AY239" s="13" t="s">
        <v>172</v>
      </c>
      <c r="BE239" s="158">
        <f t="shared" si="34"/>
        <v>0</v>
      </c>
      <c r="BF239" s="158">
        <f t="shared" si="35"/>
        <v>0</v>
      </c>
      <c r="BG239" s="158">
        <f t="shared" si="36"/>
        <v>0</v>
      </c>
      <c r="BH239" s="158">
        <f t="shared" si="37"/>
        <v>0</v>
      </c>
      <c r="BI239" s="158">
        <f t="shared" si="38"/>
        <v>0</v>
      </c>
      <c r="BJ239" s="13" t="s">
        <v>178</v>
      </c>
      <c r="BK239" s="158">
        <f t="shared" si="39"/>
        <v>0</v>
      </c>
      <c r="BL239" s="13" t="s">
        <v>177</v>
      </c>
      <c r="BM239" s="157" t="s">
        <v>1827</v>
      </c>
    </row>
    <row r="240" spans="2:65" s="1" customFormat="1" ht="16.5" customHeight="1" x14ac:dyDescent="0.2">
      <c r="B240" s="145"/>
      <c r="C240" s="159" t="s">
        <v>374</v>
      </c>
      <c r="D240" s="159" t="s">
        <v>244</v>
      </c>
      <c r="E240" s="160"/>
      <c r="F240" s="161" t="s">
        <v>1828</v>
      </c>
      <c r="G240" s="162" t="s">
        <v>395</v>
      </c>
      <c r="H240" s="163">
        <v>21</v>
      </c>
      <c r="I240" s="164"/>
      <c r="J240" s="163">
        <f t="shared" si="30"/>
        <v>0</v>
      </c>
      <c r="K240" s="165"/>
      <c r="L240" s="166"/>
      <c r="M240" s="167" t="s">
        <v>1</v>
      </c>
      <c r="N240" s="168" t="s">
        <v>37</v>
      </c>
      <c r="P240" s="155">
        <f t="shared" si="31"/>
        <v>0</v>
      </c>
      <c r="Q240" s="155">
        <v>0</v>
      </c>
      <c r="R240" s="155">
        <f t="shared" si="32"/>
        <v>0</v>
      </c>
      <c r="S240" s="155">
        <v>0</v>
      </c>
      <c r="T240" s="156">
        <f t="shared" si="33"/>
        <v>0</v>
      </c>
      <c r="AR240" s="157" t="s">
        <v>201</v>
      </c>
      <c r="AT240" s="157" t="s">
        <v>244</v>
      </c>
      <c r="AU240" s="157" t="s">
        <v>178</v>
      </c>
      <c r="AY240" s="13" t="s">
        <v>172</v>
      </c>
      <c r="BE240" s="158">
        <f t="shared" si="34"/>
        <v>0</v>
      </c>
      <c r="BF240" s="158">
        <f t="shared" si="35"/>
        <v>0</v>
      </c>
      <c r="BG240" s="158">
        <f t="shared" si="36"/>
        <v>0</v>
      </c>
      <c r="BH240" s="158">
        <f t="shared" si="37"/>
        <v>0</v>
      </c>
      <c r="BI240" s="158">
        <f t="shared" si="38"/>
        <v>0</v>
      </c>
      <c r="BJ240" s="13" t="s">
        <v>178</v>
      </c>
      <c r="BK240" s="158">
        <f t="shared" si="39"/>
        <v>0</v>
      </c>
      <c r="BL240" s="13" t="s">
        <v>177</v>
      </c>
      <c r="BM240" s="157" t="s">
        <v>1829</v>
      </c>
    </row>
    <row r="241" spans="2:65" s="1" customFormat="1" ht="16.5" customHeight="1" x14ac:dyDescent="0.2">
      <c r="B241" s="145"/>
      <c r="C241" s="146" t="s">
        <v>377</v>
      </c>
      <c r="D241" s="146" t="s">
        <v>174</v>
      </c>
      <c r="E241" s="147"/>
      <c r="F241" s="148" t="s">
        <v>1830</v>
      </c>
      <c r="G241" s="149" t="s">
        <v>395</v>
      </c>
      <c r="H241" s="150">
        <v>200</v>
      </c>
      <c r="I241" s="151"/>
      <c r="J241" s="150">
        <f t="shared" si="30"/>
        <v>0</v>
      </c>
      <c r="K241" s="152"/>
      <c r="L241" s="28"/>
      <c r="M241" s="153" t="s">
        <v>1</v>
      </c>
      <c r="N241" s="154" t="s">
        <v>37</v>
      </c>
      <c r="P241" s="155">
        <f t="shared" si="31"/>
        <v>0</v>
      </c>
      <c r="Q241" s="155">
        <v>0</v>
      </c>
      <c r="R241" s="155">
        <f t="shared" si="32"/>
        <v>0</v>
      </c>
      <c r="S241" s="155">
        <v>0</v>
      </c>
      <c r="T241" s="156">
        <f t="shared" si="33"/>
        <v>0</v>
      </c>
      <c r="AR241" s="157" t="s">
        <v>177</v>
      </c>
      <c r="AT241" s="157" t="s">
        <v>174</v>
      </c>
      <c r="AU241" s="157" t="s">
        <v>178</v>
      </c>
      <c r="AY241" s="13" t="s">
        <v>172</v>
      </c>
      <c r="BE241" s="158">
        <f t="shared" si="34"/>
        <v>0</v>
      </c>
      <c r="BF241" s="158">
        <f t="shared" si="35"/>
        <v>0</v>
      </c>
      <c r="BG241" s="158">
        <f t="shared" si="36"/>
        <v>0</v>
      </c>
      <c r="BH241" s="158">
        <f t="shared" si="37"/>
        <v>0</v>
      </c>
      <c r="BI241" s="158">
        <f t="shared" si="38"/>
        <v>0</v>
      </c>
      <c r="BJ241" s="13" t="s">
        <v>178</v>
      </c>
      <c r="BK241" s="158">
        <f t="shared" si="39"/>
        <v>0</v>
      </c>
      <c r="BL241" s="13" t="s">
        <v>177</v>
      </c>
      <c r="BM241" s="157" t="s">
        <v>1831</v>
      </c>
    </row>
    <row r="242" spans="2:65" s="1" customFormat="1" ht="16.5" customHeight="1" x14ac:dyDescent="0.2">
      <c r="B242" s="145"/>
      <c r="C242" s="159" t="s">
        <v>292</v>
      </c>
      <c r="D242" s="159" t="s">
        <v>244</v>
      </c>
      <c r="E242" s="160"/>
      <c r="F242" s="161" t="s">
        <v>1832</v>
      </c>
      <c r="G242" s="162" t="s">
        <v>395</v>
      </c>
      <c r="H242" s="163">
        <v>210</v>
      </c>
      <c r="I242" s="164"/>
      <c r="J242" s="163">
        <f t="shared" si="30"/>
        <v>0</v>
      </c>
      <c r="K242" s="165"/>
      <c r="L242" s="166"/>
      <c r="M242" s="167" t="s">
        <v>1</v>
      </c>
      <c r="N242" s="168" t="s">
        <v>37</v>
      </c>
      <c r="P242" s="155">
        <f t="shared" si="31"/>
        <v>0</v>
      </c>
      <c r="Q242" s="155">
        <v>0</v>
      </c>
      <c r="R242" s="155">
        <f t="shared" si="32"/>
        <v>0</v>
      </c>
      <c r="S242" s="155">
        <v>0</v>
      </c>
      <c r="T242" s="156">
        <f t="shared" si="33"/>
        <v>0</v>
      </c>
      <c r="AR242" s="157" t="s">
        <v>201</v>
      </c>
      <c r="AT242" s="157" t="s">
        <v>244</v>
      </c>
      <c r="AU242" s="157" t="s">
        <v>178</v>
      </c>
      <c r="AY242" s="13" t="s">
        <v>172</v>
      </c>
      <c r="BE242" s="158">
        <f t="shared" si="34"/>
        <v>0</v>
      </c>
      <c r="BF242" s="158">
        <f t="shared" si="35"/>
        <v>0</v>
      </c>
      <c r="BG242" s="158">
        <f t="shared" si="36"/>
        <v>0</v>
      </c>
      <c r="BH242" s="158">
        <f t="shared" si="37"/>
        <v>0</v>
      </c>
      <c r="BI242" s="158">
        <f t="shared" si="38"/>
        <v>0</v>
      </c>
      <c r="BJ242" s="13" t="s">
        <v>178</v>
      </c>
      <c r="BK242" s="158">
        <f t="shared" si="39"/>
        <v>0</v>
      </c>
      <c r="BL242" s="13" t="s">
        <v>177</v>
      </c>
      <c r="BM242" s="157" t="s">
        <v>1833</v>
      </c>
    </row>
    <row r="243" spans="2:65" s="1" customFormat="1" ht="16.5" customHeight="1" x14ac:dyDescent="0.2">
      <c r="B243" s="145"/>
      <c r="C243" s="146" t="s">
        <v>295</v>
      </c>
      <c r="D243" s="146" t="s">
        <v>174</v>
      </c>
      <c r="E243" s="147"/>
      <c r="F243" s="148" t="s">
        <v>1834</v>
      </c>
      <c r="G243" s="149" t="s">
        <v>395</v>
      </c>
      <c r="H243" s="150">
        <v>60</v>
      </c>
      <c r="I243" s="151"/>
      <c r="J243" s="150">
        <f t="shared" si="30"/>
        <v>0</v>
      </c>
      <c r="K243" s="152"/>
      <c r="L243" s="28"/>
      <c r="M243" s="153" t="s">
        <v>1</v>
      </c>
      <c r="N243" s="154" t="s">
        <v>37</v>
      </c>
      <c r="P243" s="155">
        <f t="shared" si="31"/>
        <v>0</v>
      </c>
      <c r="Q243" s="155">
        <v>0</v>
      </c>
      <c r="R243" s="155">
        <f t="shared" si="32"/>
        <v>0</v>
      </c>
      <c r="S243" s="155">
        <v>0</v>
      </c>
      <c r="T243" s="156">
        <f t="shared" si="33"/>
        <v>0</v>
      </c>
      <c r="AR243" s="157" t="s">
        <v>177</v>
      </c>
      <c r="AT243" s="157" t="s">
        <v>174</v>
      </c>
      <c r="AU243" s="157" t="s">
        <v>178</v>
      </c>
      <c r="AY243" s="13" t="s">
        <v>172</v>
      </c>
      <c r="BE243" s="158">
        <f t="shared" si="34"/>
        <v>0</v>
      </c>
      <c r="BF243" s="158">
        <f t="shared" si="35"/>
        <v>0</v>
      </c>
      <c r="BG243" s="158">
        <f t="shared" si="36"/>
        <v>0</v>
      </c>
      <c r="BH243" s="158">
        <f t="shared" si="37"/>
        <v>0</v>
      </c>
      <c r="BI243" s="158">
        <f t="shared" si="38"/>
        <v>0</v>
      </c>
      <c r="BJ243" s="13" t="s">
        <v>178</v>
      </c>
      <c r="BK243" s="158">
        <f t="shared" si="39"/>
        <v>0</v>
      </c>
      <c r="BL243" s="13" t="s">
        <v>177</v>
      </c>
      <c r="BM243" s="157" t="s">
        <v>1835</v>
      </c>
    </row>
    <row r="244" spans="2:65" s="1" customFormat="1" ht="16.5" customHeight="1" x14ac:dyDescent="0.2">
      <c r="B244" s="145"/>
      <c r="C244" s="159" t="s">
        <v>298</v>
      </c>
      <c r="D244" s="159" t="s">
        <v>244</v>
      </c>
      <c r="E244" s="160"/>
      <c r="F244" s="161" t="s">
        <v>1836</v>
      </c>
      <c r="G244" s="162" t="s">
        <v>395</v>
      </c>
      <c r="H244" s="163">
        <v>10.5</v>
      </c>
      <c r="I244" s="164"/>
      <c r="J244" s="163">
        <f t="shared" si="30"/>
        <v>0</v>
      </c>
      <c r="K244" s="165"/>
      <c r="L244" s="166"/>
      <c r="M244" s="167" t="s">
        <v>1</v>
      </c>
      <c r="N244" s="168" t="s">
        <v>37</v>
      </c>
      <c r="P244" s="155">
        <f t="shared" si="31"/>
        <v>0</v>
      </c>
      <c r="Q244" s="155">
        <v>0</v>
      </c>
      <c r="R244" s="155">
        <f t="shared" si="32"/>
        <v>0</v>
      </c>
      <c r="S244" s="155">
        <v>0</v>
      </c>
      <c r="T244" s="156">
        <f t="shared" si="33"/>
        <v>0</v>
      </c>
      <c r="AR244" s="157" t="s">
        <v>201</v>
      </c>
      <c r="AT244" s="157" t="s">
        <v>244</v>
      </c>
      <c r="AU244" s="157" t="s">
        <v>178</v>
      </c>
      <c r="AY244" s="13" t="s">
        <v>172</v>
      </c>
      <c r="BE244" s="158">
        <f t="shared" si="34"/>
        <v>0</v>
      </c>
      <c r="BF244" s="158">
        <f t="shared" si="35"/>
        <v>0</v>
      </c>
      <c r="BG244" s="158">
        <f t="shared" si="36"/>
        <v>0</v>
      </c>
      <c r="BH244" s="158">
        <f t="shared" si="37"/>
        <v>0</v>
      </c>
      <c r="BI244" s="158">
        <f t="shared" si="38"/>
        <v>0</v>
      </c>
      <c r="BJ244" s="13" t="s">
        <v>178</v>
      </c>
      <c r="BK244" s="158">
        <f t="shared" si="39"/>
        <v>0</v>
      </c>
      <c r="BL244" s="13" t="s">
        <v>177</v>
      </c>
      <c r="BM244" s="157" t="s">
        <v>1837</v>
      </c>
    </row>
    <row r="245" spans="2:65" s="1" customFormat="1" ht="16.5" customHeight="1" x14ac:dyDescent="0.2">
      <c r="B245" s="145"/>
      <c r="C245" s="159" t="s">
        <v>301</v>
      </c>
      <c r="D245" s="159" t="s">
        <v>244</v>
      </c>
      <c r="E245" s="160"/>
      <c r="F245" s="161" t="s">
        <v>1838</v>
      </c>
      <c r="G245" s="162" t="s">
        <v>395</v>
      </c>
      <c r="H245" s="163">
        <v>50</v>
      </c>
      <c r="I245" s="164"/>
      <c r="J245" s="163">
        <f t="shared" si="30"/>
        <v>0</v>
      </c>
      <c r="K245" s="165"/>
      <c r="L245" s="166"/>
      <c r="M245" s="167" t="s">
        <v>1</v>
      </c>
      <c r="N245" s="168" t="s">
        <v>37</v>
      </c>
      <c r="P245" s="155">
        <f t="shared" si="31"/>
        <v>0</v>
      </c>
      <c r="Q245" s="155">
        <v>0</v>
      </c>
      <c r="R245" s="155">
        <f t="shared" si="32"/>
        <v>0</v>
      </c>
      <c r="S245" s="155">
        <v>0</v>
      </c>
      <c r="T245" s="156">
        <f t="shared" si="33"/>
        <v>0</v>
      </c>
      <c r="AR245" s="157" t="s">
        <v>201</v>
      </c>
      <c r="AT245" s="157" t="s">
        <v>244</v>
      </c>
      <c r="AU245" s="157" t="s">
        <v>178</v>
      </c>
      <c r="AY245" s="13" t="s">
        <v>172</v>
      </c>
      <c r="BE245" s="158">
        <f t="shared" si="34"/>
        <v>0</v>
      </c>
      <c r="BF245" s="158">
        <f t="shared" si="35"/>
        <v>0</v>
      </c>
      <c r="BG245" s="158">
        <f t="shared" si="36"/>
        <v>0</v>
      </c>
      <c r="BH245" s="158">
        <f t="shared" si="37"/>
        <v>0</v>
      </c>
      <c r="BI245" s="158">
        <f t="shared" si="38"/>
        <v>0</v>
      </c>
      <c r="BJ245" s="13" t="s">
        <v>178</v>
      </c>
      <c r="BK245" s="158">
        <f t="shared" si="39"/>
        <v>0</v>
      </c>
      <c r="BL245" s="13" t="s">
        <v>177</v>
      </c>
      <c r="BM245" s="157" t="s">
        <v>1839</v>
      </c>
    </row>
    <row r="246" spans="2:65" s="1" customFormat="1" ht="16.5" customHeight="1" x14ac:dyDescent="0.2">
      <c r="B246" s="145"/>
      <c r="C246" s="146" t="s">
        <v>517</v>
      </c>
      <c r="D246" s="146" t="s">
        <v>174</v>
      </c>
      <c r="E246" s="147"/>
      <c r="F246" s="148" t="s">
        <v>1840</v>
      </c>
      <c r="G246" s="149" t="s">
        <v>395</v>
      </c>
      <c r="H246" s="150">
        <v>110</v>
      </c>
      <c r="I246" s="151"/>
      <c r="J246" s="150">
        <f t="shared" si="30"/>
        <v>0</v>
      </c>
      <c r="K246" s="152"/>
      <c r="L246" s="28"/>
      <c r="M246" s="153" t="s">
        <v>1</v>
      </c>
      <c r="N246" s="154" t="s">
        <v>37</v>
      </c>
      <c r="P246" s="155">
        <f t="shared" si="31"/>
        <v>0</v>
      </c>
      <c r="Q246" s="155">
        <v>0</v>
      </c>
      <c r="R246" s="155">
        <f t="shared" si="32"/>
        <v>0</v>
      </c>
      <c r="S246" s="155">
        <v>0</v>
      </c>
      <c r="T246" s="156">
        <f t="shared" si="33"/>
        <v>0</v>
      </c>
      <c r="AR246" s="157" t="s">
        <v>177</v>
      </c>
      <c r="AT246" s="157" t="s">
        <v>174</v>
      </c>
      <c r="AU246" s="157" t="s">
        <v>178</v>
      </c>
      <c r="AY246" s="13" t="s">
        <v>172</v>
      </c>
      <c r="BE246" s="158">
        <f t="shared" si="34"/>
        <v>0</v>
      </c>
      <c r="BF246" s="158">
        <f t="shared" si="35"/>
        <v>0</v>
      </c>
      <c r="BG246" s="158">
        <f t="shared" si="36"/>
        <v>0</v>
      </c>
      <c r="BH246" s="158">
        <f t="shared" si="37"/>
        <v>0</v>
      </c>
      <c r="BI246" s="158">
        <f t="shared" si="38"/>
        <v>0</v>
      </c>
      <c r="BJ246" s="13" t="s">
        <v>178</v>
      </c>
      <c r="BK246" s="158">
        <f t="shared" si="39"/>
        <v>0</v>
      </c>
      <c r="BL246" s="13" t="s">
        <v>177</v>
      </c>
      <c r="BM246" s="157" t="s">
        <v>1841</v>
      </c>
    </row>
    <row r="247" spans="2:65" s="1" customFormat="1" ht="16.5" customHeight="1" x14ac:dyDescent="0.2">
      <c r="B247" s="145"/>
      <c r="C247" s="159" t="s">
        <v>520</v>
      </c>
      <c r="D247" s="159" t="s">
        <v>244</v>
      </c>
      <c r="E247" s="160"/>
      <c r="F247" s="161" t="s">
        <v>1842</v>
      </c>
      <c r="G247" s="162" t="s">
        <v>395</v>
      </c>
      <c r="H247" s="163">
        <v>115.5</v>
      </c>
      <c r="I247" s="164"/>
      <c r="J247" s="163">
        <f t="shared" si="30"/>
        <v>0</v>
      </c>
      <c r="K247" s="165"/>
      <c r="L247" s="166"/>
      <c r="M247" s="167" t="s">
        <v>1</v>
      </c>
      <c r="N247" s="168" t="s">
        <v>37</v>
      </c>
      <c r="P247" s="155">
        <f t="shared" si="31"/>
        <v>0</v>
      </c>
      <c r="Q247" s="155">
        <v>0</v>
      </c>
      <c r="R247" s="155">
        <f t="shared" si="32"/>
        <v>0</v>
      </c>
      <c r="S247" s="155">
        <v>0</v>
      </c>
      <c r="T247" s="156">
        <f t="shared" si="33"/>
        <v>0</v>
      </c>
      <c r="AR247" s="157" t="s">
        <v>201</v>
      </c>
      <c r="AT247" s="157" t="s">
        <v>244</v>
      </c>
      <c r="AU247" s="157" t="s">
        <v>178</v>
      </c>
      <c r="AY247" s="13" t="s">
        <v>172</v>
      </c>
      <c r="BE247" s="158">
        <f t="shared" si="34"/>
        <v>0</v>
      </c>
      <c r="BF247" s="158">
        <f t="shared" si="35"/>
        <v>0</v>
      </c>
      <c r="BG247" s="158">
        <f t="shared" si="36"/>
        <v>0</v>
      </c>
      <c r="BH247" s="158">
        <f t="shared" si="37"/>
        <v>0</v>
      </c>
      <c r="BI247" s="158">
        <f t="shared" si="38"/>
        <v>0</v>
      </c>
      <c r="BJ247" s="13" t="s">
        <v>178</v>
      </c>
      <c r="BK247" s="158">
        <f t="shared" si="39"/>
        <v>0</v>
      </c>
      <c r="BL247" s="13" t="s">
        <v>177</v>
      </c>
      <c r="BM247" s="157" t="s">
        <v>1843</v>
      </c>
    </row>
    <row r="248" spans="2:65" s="1" customFormat="1" ht="24" customHeight="1" x14ac:dyDescent="0.2">
      <c r="B248" s="145"/>
      <c r="C248" s="146" t="s">
        <v>439</v>
      </c>
      <c r="D248" s="146" t="s">
        <v>174</v>
      </c>
      <c r="E248" s="147"/>
      <c r="F248" s="148" t="s">
        <v>1181</v>
      </c>
      <c r="G248" s="149" t="s">
        <v>395</v>
      </c>
      <c r="H248" s="150">
        <v>30</v>
      </c>
      <c r="I248" s="151"/>
      <c r="J248" s="150">
        <f t="shared" si="30"/>
        <v>0</v>
      </c>
      <c r="K248" s="152"/>
      <c r="L248" s="28"/>
      <c r="M248" s="153" t="s">
        <v>1</v>
      </c>
      <c r="N248" s="154" t="s">
        <v>37</v>
      </c>
      <c r="P248" s="155">
        <f t="shared" si="31"/>
        <v>0</v>
      </c>
      <c r="Q248" s="155">
        <v>0</v>
      </c>
      <c r="R248" s="155">
        <f t="shared" si="32"/>
        <v>0</v>
      </c>
      <c r="S248" s="155">
        <v>0</v>
      </c>
      <c r="T248" s="156">
        <f t="shared" si="33"/>
        <v>0</v>
      </c>
      <c r="AR248" s="157" t="s">
        <v>177</v>
      </c>
      <c r="AT248" s="157" t="s">
        <v>174</v>
      </c>
      <c r="AU248" s="157" t="s">
        <v>178</v>
      </c>
      <c r="AY248" s="13" t="s">
        <v>172</v>
      </c>
      <c r="BE248" s="158">
        <f t="shared" si="34"/>
        <v>0</v>
      </c>
      <c r="BF248" s="158">
        <f t="shared" si="35"/>
        <v>0</v>
      </c>
      <c r="BG248" s="158">
        <f t="shared" si="36"/>
        <v>0</v>
      </c>
      <c r="BH248" s="158">
        <f t="shared" si="37"/>
        <v>0</v>
      </c>
      <c r="BI248" s="158">
        <f t="shared" si="38"/>
        <v>0</v>
      </c>
      <c r="BJ248" s="13" t="s">
        <v>178</v>
      </c>
      <c r="BK248" s="158">
        <f t="shared" si="39"/>
        <v>0</v>
      </c>
      <c r="BL248" s="13" t="s">
        <v>177</v>
      </c>
      <c r="BM248" s="157" t="s">
        <v>1844</v>
      </c>
    </row>
    <row r="249" spans="2:65" s="1" customFormat="1" ht="16.5" customHeight="1" x14ac:dyDescent="0.2">
      <c r="B249" s="145"/>
      <c r="C249" s="159" t="s">
        <v>596</v>
      </c>
      <c r="D249" s="159" t="s">
        <v>244</v>
      </c>
      <c r="E249" s="160"/>
      <c r="F249" s="161" t="s">
        <v>1845</v>
      </c>
      <c r="G249" s="162" t="s">
        <v>395</v>
      </c>
      <c r="H249" s="163">
        <v>31.5</v>
      </c>
      <c r="I249" s="164"/>
      <c r="J249" s="163">
        <f t="shared" si="30"/>
        <v>0</v>
      </c>
      <c r="K249" s="165"/>
      <c r="L249" s="166"/>
      <c r="M249" s="167" t="s">
        <v>1</v>
      </c>
      <c r="N249" s="168" t="s">
        <v>37</v>
      </c>
      <c r="P249" s="155">
        <f t="shared" si="31"/>
        <v>0</v>
      </c>
      <c r="Q249" s="155">
        <v>0</v>
      </c>
      <c r="R249" s="155">
        <f t="shared" si="32"/>
        <v>0</v>
      </c>
      <c r="S249" s="155">
        <v>0</v>
      </c>
      <c r="T249" s="156">
        <f t="shared" si="33"/>
        <v>0</v>
      </c>
      <c r="AR249" s="157" t="s">
        <v>201</v>
      </c>
      <c r="AT249" s="157" t="s">
        <v>244</v>
      </c>
      <c r="AU249" s="157" t="s">
        <v>178</v>
      </c>
      <c r="AY249" s="13" t="s">
        <v>172</v>
      </c>
      <c r="BE249" s="158">
        <f t="shared" si="34"/>
        <v>0</v>
      </c>
      <c r="BF249" s="158">
        <f t="shared" si="35"/>
        <v>0</v>
      </c>
      <c r="BG249" s="158">
        <f t="shared" si="36"/>
        <v>0</v>
      </c>
      <c r="BH249" s="158">
        <f t="shared" si="37"/>
        <v>0</v>
      </c>
      <c r="BI249" s="158">
        <f t="shared" si="38"/>
        <v>0</v>
      </c>
      <c r="BJ249" s="13" t="s">
        <v>178</v>
      </c>
      <c r="BK249" s="158">
        <f t="shared" si="39"/>
        <v>0</v>
      </c>
      <c r="BL249" s="13" t="s">
        <v>177</v>
      </c>
      <c r="BM249" s="157" t="s">
        <v>1846</v>
      </c>
    </row>
    <row r="250" spans="2:65" s="1" customFormat="1" ht="16.5" customHeight="1" x14ac:dyDescent="0.2">
      <c r="B250" s="145"/>
      <c r="C250" s="146" t="s">
        <v>599</v>
      </c>
      <c r="D250" s="146" t="s">
        <v>174</v>
      </c>
      <c r="E250" s="147"/>
      <c r="F250" s="148" t="s">
        <v>1847</v>
      </c>
      <c r="G250" s="149" t="s">
        <v>395</v>
      </c>
      <c r="H250" s="150">
        <v>50</v>
      </c>
      <c r="I250" s="151"/>
      <c r="J250" s="150">
        <f t="shared" si="30"/>
        <v>0</v>
      </c>
      <c r="K250" s="152"/>
      <c r="L250" s="28"/>
      <c r="M250" s="153" t="s">
        <v>1</v>
      </c>
      <c r="N250" s="154" t="s">
        <v>37</v>
      </c>
      <c r="P250" s="155">
        <f t="shared" si="31"/>
        <v>0</v>
      </c>
      <c r="Q250" s="155">
        <v>0</v>
      </c>
      <c r="R250" s="155">
        <f t="shared" si="32"/>
        <v>0</v>
      </c>
      <c r="S250" s="155">
        <v>0</v>
      </c>
      <c r="T250" s="156">
        <f t="shared" si="33"/>
        <v>0</v>
      </c>
      <c r="AR250" s="157" t="s">
        <v>177</v>
      </c>
      <c r="AT250" s="157" t="s">
        <v>174</v>
      </c>
      <c r="AU250" s="157" t="s">
        <v>178</v>
      </c>
      <c r="AY250" s="13" t="s">
        <v>172</v>
      </c>
      <c r="BE250" s="158">
        <f t="shared" si="34"/>
        <v>0</v>
      </c>
      <c r="BF250" s="158">
        <f t="shared" si="35"/>
        <v>0</v>
      </c>
      <c r="BG250" s="158">
        <f t="shared" si="36"/>
        <v>0</v>
      </c>
      <c r="BH250" s="158">
        <f t="shared" si="37"/>
        <v>0</v>
      </c>
      <c r="BI250" s="158">
        <f t="shared" si="38"/>
        <v>0</v>
      </c>
      <c r="BJ250" s="13" t="s">
        <v>178</v>
      </c>
      <c r="BK250" s="158">
        <f t="shared" si="39"/>
        <v>0</v>
      </c>
      <c r="BL250" s="13" t="s">
        <v>177</v>
      </c>
      <c r="BM250" s="157" t="s">
        <v>1848</v>
      </c>
    </row>
    <row r="251" spans="2:65" s="1" customFormat="1" ht="16.5" customHeight="1" x14ac:dyDescent="0.2">
      <c r="B251" s="145"/>
      <c r="C251" s="159" t="s">
        <v>602</v>
      </c>
      <c r="D251" s="159" t="s">
        <v>244</v>
      </c>
      <c r="E251" s="160"/>
      <c r="F251" s="161" t="s">
        <v>1849</v>
      </c>
      <c r="G251" s="162" t="s">
        <v>395</v>
      </c>
      <c r="H251" s="163">
        <v>52.5</v>
      </c>
      <c r="I251" s="164"/>
      <c r="J251" s="163">
        <f t="shared" si="30"/>
        <v>0</v>
      </c>
      <c r="K251" s="165"/>
      <c r="L251" s="166"/>
      <c r="M251" s="167" t="s">
        <v>1</v>
      </c>
      <c r="N251" s="168" t="s">
        <v>37</v>
      </c>
      <c r="P251" s="155">
        <f t="shared" si="31"/>
        <v>0</v>
      </c>
      <c r="Q251" s="155">
        <v>0</v>
      </c>
      <c r="R251" s="155">
        <f t="shared" si="32"/>
        <v>0</v>
      </c>
      <c r="S251" s="155">
        <v>0</v>
      </c>
      <c r="T251" s="156">
        <f t="shared" si="33"/>
        <v>0</v>
      </c>
      <c r="AR251" s="157" t="s">
        <v>201</v>
      </c>
      <c r="AT251" s="157" t="s">
        <v>244</v>
      </c>
      <c r="AU251" s="157" t="s">
        <v>178</v>
      </c>
      <c r="AY251" s="13" t="s">
        <v>172</v>
      </c>
      <c r="BE251" s="158">
        <f t="shared" si="34"/>
        <v>0</v>
      </c>
      <c r="BF251" s="158">
        <f t="shared" si="35"/>
        <v>0</v>
      </c>
      <c r="BG251" s="158">
        <f t="shared" si="36"/>
        <v>0</v>
      </c>
      <c r="BH251" s="158">
        <f t="shared" si="37"/>
        <v>0</v>
      </c>
      <c r="BI251" s="158">
        <f t="shared" si="38"/>
        <v>0</v>
      </c>
      <c r="BJ251" s="13" t="s">
        <v>178</v>
      </c>
      <c r="BK251" s="158">
        <f t="shared" si="39"/>
        <v>0</v>
      </c>
      <c r="BL251" s="13" t="s">
        <v>177</v>
      </c>
      <c r="BM251" s="157" t="s">
        <v>1850</v>
      </c>
    </row>
    <row r="252" spans="2:65" s="1" customFormat="1" ht="24" customHeight="1" x14ac:dyDescent="0.2">
      <c r="B252" s="145"/>
      <c r="C252" s="146" t="s">
        <v>605</v>
      </c>
      <c r="D252" s="146" t="s">
        <v>174</v>
      </c>
      <c r="E252" s="147"/>
      <c r="F252" s="148" t="s">
        <v>1851</v>
      </c>
      <c r="G252" s="149" t="s">
        <v>395</v>
      </c>
      <c r="H252" s="150">
        <v>70</v>
      </c>
      <c r="I252" s="151"/>
      <c r="J252" s="150">
        <f t="shared" si="30"/>
        <v>0</v>
      </c>
      <c r="K252" s="152"/>
      <c r="L252" s="28"/>
      <c r="M252" s="153" t="s">
        <v>1</v>
      </c>
      <c r="N252" s="154" t="s">
        <v>37</v>
      </c>
      <c r="P252" s="155">
        <f t="shared" si="31"/>
        <v>0</v>
      </c>
      <c r="Q252" s="155">
        <v>0</v>
      </c>
      <c r="R252" s="155">
        <f t="shared" si="32"/>
        <v>0</v>
      </c>
      <c r="S252" s="155">
        <v>0</v>
      </c>
      <c r="T252" s="156">
        <f t="shared" si="33"/>
        <v>0</v>
      </c>
      <c r="AR252" s="157" t="s">
        <v>177</v>
      </c>
      <c r="AT252" s="157" t="s">
        <v>174</v>
      </c>
      <c r="AU252" s="157" t="s">
        <v>178</v>
      </c>
      <c r="AY252" s="13" t="s">
        <v>172</v>
      </c>
      <c r="BE252" s="158">
        <f t="shared" si="34"/>
        <v>0</v>
      </c>
      <c r="BF252" s="158">
        <f t="shared" si="35"/>
        <v>0</v>
      </c>
      <c r="BG252" s="158">
        <f t="shared" si="36"/>
        <v>0</v>
      </c>
      <c r="BH252" s="158">
        <f t="shared" si="37"/>
        <v>0</v>
      </c>
      <c r="BI252" s="158">
        <f t="shared" si="38"/>
        <v>0</v>
      </c>
      <c r="BJ252" s="13" t="s">
        <v>178</v>
      </c>
      <c r="BK252" s="158">
        <f t="shared" si="39"/>
        <v>0</v>
      </c>
      <c r="BL252" s="13" t="s">
        <v>177</v>
      </c>
      <c r="BM252" s="157" t="s">
        <v>1852</v>
      </c>
    </row>
    <row r="253" spans="2:65" s="1" customFormat="1" ht="16.5" customHeight="1" x14ac:dyDescent="0.2">
      <c r="B253" s="145"/>
      <c r="C253" s="159" t="s">
        <v>574</v>
      </c>
      <c r="D253" s="159" t="s">
        <v>244</v>
      </c>
      <c r="E253" s="160"/>
      <c r="F253" s="161" t="s">
        <v>1853</v>
      </c>
      <c r="G253" s="162" t="s">
        <v>395</v>
      </c>
      <c r="H253" s="163">
        <v>73.5</v>
      </c>
      <c r="I253" s="164"/>
      <c r="J253" s="163">
        <f t="shared" si="30"/>
        <v>0</v>
      </c>
      <c r="K253" s="165"/>
      <c r="L253" s="166"/>
      <c r="M253" s="167" t="s">
        <v>1</v>
      </c>
      <c r="N253" s="168" t="s">
        <v>37</v>
      </c>
      <c r="P253" s="155">
        <f t="shared" si="31"/>
        <v>0</v>
      </c>
      <c r="Q253" s="155">
        <v>0</v>
      </c>
      <c r="R253" s="155">
        <f t="shared" si="32"/>
        <v>0</v>
      </c>
      <c r="S253" s="155">
        <v>0</v>
      </c>
      <c r="T253" s="156">
        <f t="shared" si="33"/>
        <v>0</v>
      </c>
      <c r="AR253" s="157" t="s">
        <v>201</v>
      </c>
      <c r="AT253" s="157" t="s">
        <v>244</v>
      </c>
      <c r="AU253" s="157" t="s">
        <v>178</v>
      </c>
      <c r="AY253" s="13" t="s">
        <v>172</v>
      </c>
      <c r="BE253" s="158">
        <f t="shared" si="34"/>
        <v>0</v>
      </c>
      <c r="BF253" s="158">
        <f t="shared" si="35"/>
        <v>0</v>
      </c>
      <c r="BG253" s="158">
        <f t="shared" si="36"/>
        <v>0</v>
      </c>
      <c r="BH253" s="158">
        <f t="shared" si="37"/>
        <v>0</v>
      </c>
      <c r="BI253" s="158">
        <f t="shared" si="38"/>
        <v>0</v>
      </c>
      <c r="BJ253" s="13" t="s">
        <v>178</v>
      </c>
      <c r="BK253" s="158">
        <f t="shared" si="39"/>
        <v>0</v>
      </c>
      <c r="BL253" s="13" t="s">
        <v>177</v>
      </c>
      <c r="BM253" s="157" t="s">
        <v>1854</v>
      </c>
    </row>
    <row r="254" spans="2:65" s="1" customFormat="1" ht="16.5" customHeight="1" x14ac:dyDescent="0.2">
      <c r="B254" s="145"/>
      <c r="C254" s="146" t="s">
        <v>577</v>
      </c>
      <c r="D254" s="146" t="s">
        <v>174</v>
      </c>
      <c r="E254" s="147"/>
      <c r="F254" s="148" t="s">
        <v>1855</v>
      </c>
      <c r="G254" s="149" t="s">
        <v>395</v>
      </c>
      <c r="H254" s="150">
        <v>80</v>
      </c>
      <c r="I254" s="151"/>
      <c r="J254" s="150">
        <f t="shared" ref="J254:J279" si="40">ROUND(I254*H254,2)</f>
        <v>0</v>
      </c>
      <c r="K254" s="152"/>
      <c r="L254" s="28"/>
      <c r="M254" s="153" t="s">
        <v>1</v>
      </c>
      <c r="N254" s="154" t="s">
        <v>37</v>
      </c>
      <c r="P254" s="155">
        <f t="shared" ref="P254:P279" si="41">O254*H254</f>
        <v>0</v>
      </c>
      <c r="Q254" s="155">
        <v>0</v>
      </c>
      <c r="R254" s="155">
        <f t="shared" ref="R254:R279" si="42">Q254*H254</f>
        <v>0</v>
      </c>
      <c r="S254" s="155">
        <v>0</v>
      </c>
      <c r="T254" s="156">
        <f t="shared" ref="T254:T279" si="43">S254*H254</f>
        <v>0</v>
      </c>
      <c r="AR254" s="157" t="s">
        <v>177</v>
      </c>
      <c r="AT254" s="157" t="s">
        <v>174</v>
      </c>
      <c r="AU254" s="157" t="s">
        <v>178</v>
      </c>
      <c r="AY254" s="13" t="s">
        <v>172</v>
      </c>
      <c r="BE254" s="158">
        <f t="shared" ref="BE254:BE279" si="44">IF(N254="základná",J254,0)</f>
        <v>0</v>
      </c>
      <c r="BF254" s="158">
        <f t="shared" ref="BF254:BF279" si="45">IF(N254="znížená",J254,0)</f>
        <v>0</v>
      </c>
      <c r="BG254" s="158">
        <f t="shared" ref="BG254:BG279" si="46">IF(N254="zákl. prenesená",J254,0)</f>
        <v>0</v>
      </c>
      <c r="BH254" s="158">
        <f t="shared" ref="BH254:BH279" si="47">IF(N254="zníž. prenesená",J254,0)</f>
        <v>0</v>
      </c>
      <c r="BI254" s="158">
        <f t="shared" ref="BI254:BI279" si="48">IF(N254="nulová",J254,0)</f>
        <v>0</v>
      </c>
      <c r="BJ254" s="13" t="s">
        <v>178</v>
      </c>
      <c r="BK254" s="158">
        <f t="shared" ref="BK254:BK279" si="49">ROUND(I254*H254,2)</f>
        <v>0</v>
      </c>
      <c r="BL254" s="13" t="s">
        <v>177</v>
      </c>
      <c r="BM254" s="157" t="s">
        <v>1856</v>
      </c>
    </row>
    <row r="255" spans="2:65" s="1" customFormat="1" ht="16.5" customHeight="1" x14ac:dyDescent="0.2">
      <c r="B255" s="145"/>
      <c r="C255" s="159" t="s">
        <v>580</v>
      </c>
      <c r="D255" s="159" t="s">
        <v>244</v>
      </c>
      <c r="E255" s="160"/>
      <c r="F255" s="161" t="s">
        <v>1857</v>
      </c>
      <c r="G255" s="162" t="s">
        <v>395</v>
      </c>
      <c r="H255" s="163">
        <v>60</v>
      </c>
      <c r="I255" s="164"/>
      <c r="J255" s="163">
        <f t="shared" si="40"/>
        <v>0</v>
      </c>
      <c r="K255" s="165"/>
      <c r="L255" s="166"/>
      <c r="M255" s="167" t="s">
        <v>1</v>
      </c>
      <c r="N255" s="168" t="s">
        <v>37</v>
      </c>
      <c r="P255" s="155">
        <f t="shared" si="41"/>
        <v>0</v>
      </c>
      <c r="Q255" s="155">
        <v>0</v>
      </c>
      <c r="R255" s="155">
        <f t="shared" si="42"/>
        <v>0</v>
      </c>
      <c r="S255" s="155">
        <v>0</v>
      </c>
      <c r="T255" s="156">
        <f t="shared" si="43"/>
        <v>0</v>
      </c>
      <c r="AR255" s="157" t="s">
        <v>201</v>
      </c>
      <c r="AT255" s="157" t="s">
        <v>244</v>
      </c>
      <c r="AU255" s="157" t="s">
        <v>178</v>
      </c>
      <c r="AY255" s="13" t="s">
        <v>172</v>
      </c>
      <c r="BE255" s="158">
        <f t="shared" si="44"/>
        <v>0</v>
      </c>
      <c r="BF255" s="158">
        <f t="shared" si="45"/>
        <v>0</v>
      </c>
      <c r="BG255" s="158">
        <f t="shared" si="46"/>
        <v>0</v>
      </c>
      <c r="BH255" s="158">
        <f t="shared" si="47"/>
        <v>0</v>
      </c>
      <c r="BI255" s="158">
        <f t="shared" si="48"/>
        <v>0</v>
      </c>
      <c r="BJ255" s="13" t="s">
        <v>178</v>
      </c>
      <c r="BK255" s="158">
        <f t="shared" si="49"/>
        <v>0</v>
      </c>
      <c r="BL255" s="13" t="s">
        <v>177</v>
      </c>
      <c r="BM255" s="157" t="s">
        <v>1858</v>
      </c>
    </row>
    <row r="256" spans="2:65" s="1" customFormat="1" ht="16.5" customHeight="1" x14ac:dyDescent="0.2">
      <c r="B256" s="145"/>
      <c r="C256" s="159" t="s">
        <v>1859</v>
      </c>
      <c r="D256" s="159" t="s">
        <v>244</v>
      </c>
      <c r="E256" s="160"/>
      <c r="F256" s="161" t="s">
        <v>1860</v>
      </c>
      <c r="G256" s="162" t="s">
        <v>395</v>
      </c>
      <c r="H256" s="163">
        <v>63</v>
      </c>
      <c r="I256" s="164"/>
      <c r="J256" s="163">
        <f t="shared" si="40"/>
        <v>0</v>
      </c>
      <c r="K256" s="165"/>
      <c r="L256" s="166"/>
      <c r="M256" s="167" t="s">
        <v>1</v>
      </c>
      <c r="N256" s="168" t="s">
        <v>37</v>
      </c>
      <c r="P256" s="155">
        <f t="shared" si="41"/>
        <v>0</v>
      </c>
      <c r="Q256" s="155">
        <v>0</v>
      </c>
      <c r="R256" s="155">
        <f t="shared" si="42"/>
        <v>0</v>
      </c>
      <c r="S256" s="155">
        <v>0</v>
      </c>
      <c r="T256" s="156">
        <f t="shared" si="43"/>
        <v>0</v>
      </c>
      <c r="AR256" s="157" t="s">
        <v>201</v>
      </c>
      <c r="AT256" s="157" t="s">
        <v>244</v>
      </c>
      <c r="AU256" s="157" t="s">
        <v>178</v>
      </c>
      <c r="AY256" s="13" t="s">
        <v>172</v>
      </c>
      <c r="BE256" s="158">
        <f t="shared" si="44"/>
        <v>0</v>
      </c>
      <c r="BF256" s="158">
        <f t="shared" si="45"/>
        <v>0</v>
      </c>
      <c r="BG256" s="158">
        <f t="shared" si="46"/>
        <v>0</v>
      </c>
      <c r="BH256" s="158">
        <f t="shared" si="47"/>
        <v>0</v>
      </c>
      <c r="BI256" s="158">
        <f t="shared" si="48"/>
        <v>0</v>
      </c>
      <c r="BJ256" s="13" t="s">
        <v>178</v>
      </c>
      <c r="BK256" s="158">
        <f t="shared" si="49"/>
        <v>0</v>
      </c>
      <c r="BL256" s="13" t="s">
        <v>177</v>
      </c>
      <c r="BM256" s="157" t="s">
        <v>1861</v>
      </c>
    </row>
    <row r="257" spans="2:65" s="1" customFormat="1" ht="24" customHeight="1" x14ac:dyDescent="0.2">
      <c r="B257" s="145"/>
      <c r="C257" s="146" t="s">
        <v>583</v>
      </c>
      <c r="D257" s="146" t="s">
        <v>174</v>
      </c>
      <c r="E257" s="147"/>
      <c r="F257" s="148" t="s">
        <v>1862</v>
      </c>
      <c r="G257" s="149" t="s">
        <v>395</v>
      </c>
      <c r="H257" s="150">
        <v>50</v>
      </c>
      <c r="I257" s="151"/>
      <c r="J257" s="150">
        <f t="shared" si="40"/>
        <v>0</v>
      </c>
      <c r="K257" s="152"/>
      <c r="L257" s="28"/>
      <c r="M257" s="153" t="s">
        <v>1</v>
      </c>
      <c r="N257" s="154" t="s">
        <v>37</v>
      </c>
      <c r="P257" s="155">
        <f t="shared" si="41"/>
        <v>0</v>
      </c>
      <c r="Q257" s="155">
        <v>0</v>
      </c>
      <c r="R257" s="155">
        <f t="shared" si="42"/>
        <v>0</v>
      </c>
      <c r="S257" s="155">
        <v>0</v>
      </c>
      <c r="T257" s="156">
        <f t="shared" si="43"/>
        <v>0</v>
      </c>
      <c r="AR257" s="157" t="s">
        <v>177</v>
      </c>
      <c r="AT257" s="157" t="s">
        <v>174</v>
      </c>
      <c r="AU257" s="157" t="s">
        <v>178</v>
      </c>
      <c r="AY257" s="13" t="s">
        <v>172</v>
      </c>
      <c r="BE257" s="158">
        <f t="shared" si="44"/>
        <v>0</v>
      </c>
      <c r="BF257" s="158">
        <f t="shared" si="45"/>
        <v>0</v>
      </c>
      <c r="BG257" s="158">
        <f t="shared" si="46"/>
        <v>0</v>
      </c>
      <c r="BH257" s="158">
        <f t="shared" si="47"/>
        <v>0</v>
      </c>
      <c r="BI257" s="158">
        <f t="shared" si="48"/>
        <v>0</v>
      </c>
      <c r="BJ257" s="13" t="s">
        <v>178</v>
      </c>
      <c r="BK257" s="158">
        <f t="shared" si="49"/>
        <v>0</v>
      </c>
      <c r="BL257" s="13" t="s">
        <v>177</v>
      </c>
      <c r="BM257" s="157" t="s">
        <v>1863</v>
      </c>
    </row>
    <row r="258" spans="2:65" s="1" customFormat="1" ht="16.5" customHeight="1" x14ac:dyDescent="0.2">
      <c r="B258" s="145"/>
      <c r="C258" s="159" t="s">
        <v>608</v>
      </c>
      <c r="D258" s="159" t="s">
        <v>244</v>
      </c>
      <c r="E258" s="160"/>
      <c r="F258" s="161" t="s">
        <v>1864</v>
      </c>
      <c r="G258" s="162" t="s">
        <v>395</v>
      </c>
      <c r="H258" s="163">
        <v>52.5</v>
      </c>
      <c r="I258" s="164"/>
      <c r="J258" s="163">
        <f t="shared" si="40"/>
        <v>0</v>
      </c>
      <c r="K258" s="165"/>
      <c r="L258" s="166"/>
      <c r="M258" s="167" t="s">
        <v>1</v>
      </c>
      <c r="N258" s="168" t="s">
        <v>37</v>
      </c>
      <c r="P258" s="155">
        <f t="shared" si="41"/>
        <v>0</v>
      </c>
      <c r="Q258" s="155">
        <v>0</v>
      </c>
      <c r="R258" s="155">
        <f t="shared" si="42"/>
        <v>0</v>
      </c>
      <c r="S258" s="155">
        <v>0</v>
      </c>
      <c r="T258" s="156">
        <f t="shared" si="43"/>
        <v>0</v>
      </c>
      <c r="AR258" s="157" t="s">
        <v>201</v>
      </c>
      <c r="AT258" s="157" t="s">
        <v>244</v>
      </c>
      <c r="AU258" s="157" t="s">
        <v>178</v>
      </c>
      <c r="AY258" s="13" t="s">
        <v>172</v>
      </c>
      <c r="BE258" s="158">
        <f t="shared" si="44"/>
        <v>0</v>
      </c>
      <c r="BF258" s="158">
        <f t="shared" si="45"/>
        <v>0</v>
      </c>
      <c r="BG258" s="158">
        <f t="shared" si="46"/>
        <v>0</v>
      </c>
      <c r="BH258" s="158">
        <f t="shared" si="47"/>
        <v>0</v>
      </c>
      <c r="BI258" s="158">
        <f t="shared" si="48"/>
        <v>0</v>
      </c>
      <c r="BJ258" s="13" t="s">
        <v>178</v>
      </c>
      <c r="BK258" s="158">
        <f t="shared" si="49"/>
        <v>0</v>
      </c>
      <c r="BL258" s="13" t="s">
        <v>177</v>
      </c>
      <c r="BM258" s="157" t="s">
        <v>1865</v>
      </c>
    </row>
    <row r="259" spans="2:65" s="1" customFormat="1" ht="24" customHeight="1" x14ac:dyDescent="0.2">
      <c r="B259" s="145"/>
      <c r="C259" s="146" t="s">
        <v>1866</v>
      </c>
      <c r="D259" s="146" t="s">
        <v>174</v>
      </c>
      <c r="E259" s="147"/>
      <c r="F259" s="148" t="s">
        <v>1867</v>
      </c>
      <c r="G259" s="149" t="s">
        <v>395</v>
      </c>
      <c r="H259" s="150">
        <v>30</v>
      </c>
      <c r="I259" s="151"/>
      <c r="J259" s="150">
        <f t="shared" si="40"/>
        <v>0</v>
      </c>
      <c r="K259" s="152"/>
      <c r="L259" s="28"/>
      <c r="M259" s="153" t="s">
        <v>1</v>
      </c>
      <c r="N259" s="154" t="s">
        <v>37</v>
      </c>
      <c r="P259" s="155">
        <f t="shared" si="41"/>
        <v>0</v>
      </c>
      <c r="Q259" s="155">
        <v>0</v>
      </c>
      <c r="R259" s="155">
        <f t="shared" si="42"/>
        <v>0</v>
      </c>
      <c r="S259" s="155">
        <v>0</v>
      </c>
      <c r="T259" s="156">
        <f t="shared" si="43"/>
        <v>0</v>
      </c>
      <c r="AR259" s="157" t="s">
        <v>177</v>
      </c>
      <c r="AT259" s="157" t="s">
        <v>174</v>
      </c>
      <c r="AU259" s="157" t="s">
        <v>178</v>
      </c>
      <c r="AY259" s="13" t="s">
        <v>172</v>
      </c>
      <c r="BE259" s="158">
        <f t="shared" si="44"/>
        <v>0</v>
      </c>
      <c r="BF259" s="158">
        <f t="shared" si="45"/>
        <v>0</v>
      </c>
      <c r="BG259" s="158">
        <f t="shared" si="46"/>
        <v>0</v>
      </c>
      <c r="BH259" s="158">
        <f t="shared" si="47"/>
        <v>0</v>
      </c>
      <c r="BI259" s="158">
        <f t="shared" si="48"/>
        <v>0</v>
      </c>
      <c r="BJ259" s="13" t="s">
        <v>178</v>
      </c>
      <c r="BK259" s="158">
        <f t="shared" si="49"/>
        <v>0</v>
      </c>
      <c r="BL259" s="13" t="s">
        <v>177</v>
      </c>
      <c r="BM259" s="157" t="s">
        <v>1868</v>
      </c>
    </row>
    <row r="260" spans="2:65" s="1" customFormat="1" ht="16.5" customHeight="1" x14ac:dyDescent="0.2">
      <c r="B260" s="145"/>
      <c r="C260" s="159" t="s">
        <v>652</v>
      </c>
      <c r="D260" s="159" t="s">
        <v>244</v>
      </c>
      <c r="E260" s="160"/>
      <c r="F260" s="161" t="s">
        <v>1869</v>
      </c>
      <c r="G260" s="162" t="s">
        <v>395</v>
      </c>
      <c r="H260" s="163">
        <v>31.5</v>
      </c>
      <c r="I260" s="164"/>
      <c r="J260" s="163">
        <f t="shared" si="40"/>
        <v>0</v>
      </c>
      <c r="K260" s="165"/>
      <c r="L260" s="166"/>
      <c r="M260" s="167" t="s">
        <v>1</v>
      </c>
      <c r="N260" s="168" t="s">
        <v>37</v>
      </c>
      <c r="P260" s="155">
        <f t="shared" si="41"/>
        <v>0</v>
      </c>
      <c r="Q260" s="155">
        <v>0</v>
      </c>
      <c r="R260" s="155">
        <f t="shared" si="42"/>
        <v>0</v>
      </c>
      <c r="S260" s="155">
        <v>0</v>
      </c>
      <c r="T260" s="156">
        <f t="shared" si="43"/>
        <v>0</v>
      </c>
      <c r="AR260" s="157" t="s">
        <v>201</v>
      </c>
      <c r="AT260" s="157" t="s">
        <v>244</v>
      </c>
      <c r="AU260" s="157" t="s">
        <v>178</v>
      </c>
      <c r="AY260" s="13" t="s">
        <v>172</v>
      </c>
      <c r="BE260" s="158">
        <f t="shared" si="44"/>
        <v>0</v>
      </c>
      <c r="BF260" s="158">
        <f t="shared" si="45"/>
        <v>0</v>
      </c>
      <c r="BG260" s="158">
        <f t="shared" si="46"/>
        <v>0</v>
      </c>
      <c r="BH260" s="158">
        <f t="shared" si="47"/>
        <v>0</v>
      </c>
      <c r="BI260" s="158">
        <f t="shared" si="48"/>
        <v>0</v>
      </c>
      <c r="BJ260" s="13" t="s">
        <v>178</v>
      </c>
      <c r="BK260" s="158">
        <f t="shared" si="49"/>
        <v>0</v>
      </c>
      <c r="BL260" s="13" t="s">
        <v>177</v>
      </c>
      <c r="BM260" s="157" t="s">
        <v>1870</v>
      </c>
    </row>
    <row r="261" spans="2:65" s="1" customFormat="1" ht="24" customHeight="1" x14ac:dyDescent="0.2">
      <c r="B261" s="145"/>
      <c r="C261" s="146" t="s">
        <v>611</v>
      </c>
      <c r="D261" s="146" t="s">
        <v>174</v>
      </c>
      <c r="E261" s="147"/>
      <c r="F261" s="148" t="s">
        <v>1871</v>
      </c>
      <c r="G261" s="149" t="s">
        <v>395</v>
      </c>
      <c r="H261" s="150">
        <v>50</v>
      </c>
      <c r="I261" s="151"/>
      <c r="J261" s="150">
        <f t="shared" si="40"/>
        <v>0</v>
      </c>
      <c r="K261" s="152"/>
      <c r="L261" s="28"/>
      <c r="M261" s="153" t="s">
        <v>1</v>
      </c>
      <c r="N261" s="154" t="s">
        <v>37</v>
      </c>
      <c r="P261" s="155">
        <f t="shared" si="41"/>
        <v>0</v>
      </c>
      <c r="Q261" s="155">
        <v>0</v>
      </c>
      <c r="R261" s="155">
        <f t="shared" si="42"/>
        <v>0</v>
      </c>
      <c r="S261" s="155">
        <v>0</v>
      </c>
      <c r="T261" s="156">
        <f t="shared" si="43"/>
        <v>0</v>
      </c>
      <c r="AR261" s="157" t="s">
        <v>177</v>
      </c>
      <c r="AT261" s="157" t="s">
        <v>174</v>
      </c>
      <c r="AU261" s="157" t="s">
        <v>178</v>
      </c>
      <c r="AY261" s="13" t="s">
        <v>172</v>
      </c>
      <c r="BE261" s="158">
        <f t="shared" si="44"/>
        <v>0</v>
      </c>
      <c r="BF261" s="158">
        <f t="shared" si="45"/>
        <v>0</v>
      </c>
      <c r="BG261" s="158">
        <f t="shared" si="46"/>
        <v>0</v>
      </c>
      <c r="BH261" s="158">
        <f t="shared" si="47"/>
        <v>0</v>
      </c>
      <c r="BI261" s="158">
        <f t="shared" si="48"/>
        <v>0</v>
      </c>
      <c r="BJ261" s="13" t="s">
        <v>178</v>
      </c>
      <c r="BK261" s="158">
        <f t="shared" si="49"/>
        <v>0</v>
      </c>
      <c r="BL261" s="13" t="s">
        <v>177</v>
      </c>
      <c r="BM261" s="157" t="s">
        <v>1872</v>
      </c>
    </row>
    <row r="262" spans="2:65" s="1" customFormat="1" ht="16.5" customHeight="1" x14ac:dyDescent="0.2">
      <c r="B262" s="145"/>
      <c r="C262" s="159" t="s">
        <v>634</v>
      </c>
      <c r="D262" s="159" t="s">
        <v>244</v>
      </c>
      <c r="E262" s="160"/>
      <c r="F262" s="161" t="s">
        <v>1873</v>
      </c>
      <c r="G262" s="162" t="s">
        <v>395</v>
      </c>
      <c r="H262" s="163">
        <v>52.5</v>
      </c>
      <c r="I262" s="164"/>
      <c r="J262" s="163">
        <f t="shared" si="40"/>
        <v>0</v>
      </c>
      <c r="K262" s="165"/>
      <c r="L262" s="166"/>
      <c r="M262" s="167" t="s">
        <v>1</v>
      </c>
      <c r="N262" s="168" t="s">
        <v>37</v>
      </c>
      <c r="P262" s="155">
        <f t="shared" si="41"/>
        <v>0</v>
      </c>
      <c r="Q262" s="155">
        <v>0</v>
      </c>
      <c r="R262" s="155">
        <f t="shared" si="42"/>
        <v>0</v>
      </c>
      <c r="S262" s="155">
        <v>0</v>
      </c>
      <c r="T262" s="156">
        <f t="shared" si="43"/>
        <v>0</v>
      </c>
      <c r="AR262" s="157" t="s">
        <v>201</v>
      </c>
      <c r="AT262" s="157" t="s">
        <v>244</v>
      </c>
      <c r="AU262" s="157" t="s">
        <v>178</v>
      </c>
      <c r="AY262" s="13" t="s">
        <v>172</v>
      </c>
      <c r="BE262" s="158">
        <f t="shared" si="44"/>
        <v>0</v>
      </c>
      <c r="BF262" s="158">
        <f t="shared" si="45"/>
        <v>0</v>
      </c>
      <c r="BG262" s="158">
        <f t="shared" si="46"/>
        <v>0</v>
      </c>
      <c r="BH262" s="158">
        <f t="shared" si="47"/>
        <v>0</v>
      </c>
      <c r="BI262" s="158">
        <f t="shared" si="48"/>
        <v>0</v>
      </c>
      <c r="BJ262" s="13" t="s">
        <v>178</v>
      </c>
      <c r="BK262" s="158">
        <f t="shared" si="49"/>
        <v>0</v>
      </c>
      <c r="BL262" s="13" t="s">
        <v>177</v>
      </c>
      <c r="BM262" s="157" t="s">
        <v>1874</v>
      </c>
    </row>
    <row r="263" spans="2:65" s="1" customFormat="1" ht="16.5" customHeight="1" x14ac:dyDescent="0.2">
      <c r="B263" s="145"/>
      <c r="C263" s="146" t="s">
        <v>557</v>
      </c>
      <c r="D263" s="146" t="s">
        <v>174</v>
      </c>
      <c r="E263" s="147"/>
      <c r="F263" s="148" t="s">
        <v>1875</v>
      </c>
      <c r="G263" s="149" t="s">
        <v>395</v>
      </c>
      <c r="H263" s="150">
        <v>150</v>
      </c>
      <c r="I263" s="151"/>
      <c r="J263" s="150">
        <f t="shared" si="40"/>
        <v>0</v>
      </c>
      <c r="K263" s="152"/>
      <c r="L263" s="28"/>
      <c r="M263" s="153" t="s">
        <v>1</v>
      </c>
      <c r="N263" s="154" t="s">
        <v>37</v>
      </c>
      <c r="P263" s="155">
        <f t="shared" si="41"/>
        <v>0</v>
      </c>
      <c r="Q263" s="155">
        <v>0</v>
      </c>
      <c r="R263" s="155">
        <f t="shared" si="42"/>
        <v>0</v>
      </c>
      <c r="S263" s="155">
        <v>0</v>
      </c>
      <c r="T263" s="156">
        <f t="shared" si="43"/>
        <v>0</v>
      </c>
      <c r="AR263" s="157" t="s">
        <v>177</v>
      </c>
      <c r="AT263" s="157" t="s">
        <v>174</v>
      </c>
      <c r="AU263" s="157" t="s">
        <v>178</v>
      </c>
      <c r="AY263" s="13" t="s">
        <v>172</v>
      </c>
      <c r="BE263" s="158">
        <f t="shared" si="44"/>
        <v>0</v>
      </c>
      <c r="BF263" s="158">
        <f t="shared" si="45"/>
        <v>0</v>
      </c>
      <c r="BG263" s="158">
        <f t="shared" si="46"/>
        <v>0</v>
      </c>
      <c r="BH263" s="158">
        <f t="shared" si="47"/>
        <v>0</v>
      </c>
      <c r="BI263" s="158">
        <f t="shared" si="48"/>
        <v>0</v>
      </c>
      <c r="BJ263" s="13" t="s">
        <v>178</v>
      </c>
      <c r="BK263" s="158">
        <f t="shared" si="49"/>
        <v>0</v>
      </c>
      <c r="BL263" s="13" t="s">
        <v>177</v>
      </c>
      <c r="BM263" s="157" t="s">
        <v>1876</v>
      </c>
    </row>
    <row r="264" spans="2:65" s="1" customFormat="1" ht="16.5" customHeight="1" x14ac:dyDescent="0.2">
      <c r="B264" s="145"/>
      <c r="C264" s="159" t="s">
        <v>560</v>
      </c>
      <c r="D264" s="159" t="s">
        <v>244</v>
      </c>
      <c r="E264" s="160"/>
      <c r="F264" s="161" t="s">
        <v>1877</v>
      </c>
      <c r="G264" s="162" t="s">
        <v>395</v>
      </c>
      <c r="H264" s="163">
        <v>157.5</v>
      </c>
      <c r="I264" s="164"/>
      <c r="J264" s="163">
        <f t="shared" si="40"/>
        <v>0</v>
      </c>
      <c r="K264" s="165"/>
      <c r="L264" s="166"/>
      <c r="M264" s="167" t="s">
        <v>1</v>
      </c>
      <c r="N264" s="168" t="s">
        <v>37</v>
      </c>
      <c r="P264" s="155">
        <f t="shared" si="41"/>
        <v>0</v>
      </c>
      <c r="Q264" s="155">
        <v>0</v>
      </c>
      <c r="R264" s="155">
        <f t="shared" si="42"/>
        <v>0</v>
      </c>
      <c r="S264" s="155">
        <v>0</v>
      </c>
      <c r="T264" s="156">
        <f t="shared" si="43"/>
        <v>0</v>
      </c>
      <c r="AR264" s="157" t="s">
        <v>201</v>
      </c>
      <c r="AT264" s="157" t="s">
        <v>244</v>
      </c>
      <c r="AU264" s="157" t="s">
        <v>178</v>
      </c>
      <c r="AY264" s="13" t="s">
        <v>172</v>
      </c>
      <c r="BE264" s="158">
        <f t="shared" si="44"/>
        <v>0</v>
      </c>
      <c r="BF264" s="158">
        <f t="shared" si="45"/>
        <v>0</v>
      </c>
      <c r="BG264" s="158">
        <f t="shared" si="46"/>
        <v>0</v>
      </c>
      <c r="BH264" s="158">
        <f t="shared" si="47"/>
        <v>0</v>
      </c>
      <c r="BI264" s="158">
        <f t="shared" si="48"/>
        <v>0</v>
      </c>
      <c r="BJ264" s="13" t="s">
        <v>178</v>
      </c>
      <c r="BK264" s="158">
        <f t="shared" si="49"/>
        <v>0</v>
      </c>
      <c r="BL264" s="13" t="s">
        <v>177</v>
      </c>
      <c r="BM264" s="157" t="s">
        <v>1878</v>
      </c>
    </row>
    <row r="265" spans="2:65" s="1" customFormat="1" ht="16.5" customHeight="1" x14ac:dyDescent="0.2">
      <c r="B265" s="145"/>
      <c r="C265" s="146" t="s">
        <v>535</v>
      </c>
      <c r="D265" s="146" t="s">
        <v>174</v>
      </c>
      <c r="E265" s="147"/>
      <c r="F265" s="148" t="s">
        <v>1879</v>
      </c>
      <c r="G265" s="149" t="s">
        <v>395</v>
      </c>
      <c r="H265" s="150">
        <v>20</v>
      </c>
      <c r="I265" s="151"/>
      <c r="J265" s="150">
        <f t="shared" si="40"/>
        <v>0</v>
      </c>
      <c r="K265" s="152"/>
      <c r="L265" s="28"/>
      <c r="M265" s="153" t="s">
        <v>1</v>
      </c>
      <c r="N265" s="154" t="s">
        <v>37</v>
      </c>
      <c r="P265" s="155">
        <f t="shared" si="41"/>
        <v>0</v>
      </c>
      <c r="Q265" s="155">
        <v>0</v>
      </c>
      <c r="R265" s="155">
        <f t="shared" si="42"/>
        <v>0</v>
      </c>
      <c r="S265" s="155">
        <v>0</v>
      </c>
      <c r="T265" s="156">
        <f t="shared" si="43"/>
        <v>0</v>
      </c>
      <c r="AR265" s="157" t="s">
        <v>177</v>
      </c>
      <c r="AT265" s="157" t="s">
        <v>174</v>
      </c>
      <c r="AU265" s="157" t="s">
        <v>178</v>
      </c>
      <c r="AY265" s="13" t="s">
        <v>172</v>
      </c>
      <c r="BE265" s="158">
        <f t="shared" si="44"/>
        <v>0</v>
      </c>
      <c r="BF265" s="158">
        <f t="shared" si="45"/>
        <v>0</v>
      </c>
      <c r="BG265" s="158">
        <f t="shared" si="46"/>
        <v>0</v>
      </c>
      <c r="BH265" s="158">
        <f t="shared" si="47"/>
        <v>0</v>
      </c>
      <c r="BI265" s="158">
        <f t="shared" si="48"/>
        <v>0</v>
      </c>
      <c r="BJ265" s="13" t="s">
        <v>178</v>
      </c>
      <c r="BK265" s="158">
        <f t="shared" si="49"/>
        <v>0</v>
      </c>
      <c r="BL265" s="13" t="s">
        <v>177</v>
      </c>
      <c r="BM265" s="157" t="s">
        <v>1880</v>
      </c>
    </row>
    <row r="266" spans="2:65" s="1" customFormat="1" ht="16.5" customHeight="1" x14ac:dyDescent="0.2">
      <c r="B266" s="145"/>
      <c r="C266" s="159" t="s">
        <v>538</v>
      </c>
      <c r="D266" s="159" t="s">
        <v>244</v>
      </c>
      <c r="E266" s="160"/>
      <c r="F266" s="161" t="s">
        <v>1881</v>
      </c>
      <c r="G266" s="162" t="s">
        <v>395</v>
      </c>
      <c r="H266" s="163">
        <v>21</v>
      </c>
      <c r="I266" s="164"/>
      <c r="J266" s="163">
        <f t="shared" si="40"/>
        <v>0</v>
      </c>
      <c r="K266" s="165"/>
      <c r="L266" s="166"/>
      <c r="M266" s="167" t="s">
        <v>1</v>
      </c>
      <c r="N266" s="168" t="s">
        <v>37</v>
      </c>
      <c r="P266" s="155">
        <f t="shared" si="41"/>
        <v>0</v>
      </c>
      <c r="Q266" s="155">
        <v>0</v>
      </c>
      <c r="R266" s="155">
        <f t="shared" si="42"/>
        <v>0</v>
      </c>
      <c r="S266" s="155">
        <v>0</v>
      </c>
      <c r="T266" s="156">
        <f t="shared" si="43"/>
        <v>0</v>
      </c>
      <c r="AR266" s="157" t="s">
        <v>201</v>
      </c>
      <c r="AT266" s="157" t="s">
        <v>244</v>
      </c>
      <c r="AU266" s="157" t="s">
        <v>178</v>
      </c>
      <c r="AY266" s="13" t="s">
        <v>172</v>
      </c>
      <c r="BE266" s="158">
        <f t="shared" si="44"/>
        <v>0</v>
      </c>
      <c r="BF266" s="158">
        <f t="shared" si="45"/>
        <v>0</v>
      </c>
      <c r="BG266" s="158">
        <f t="shared" si="46"/>
        <v>0</v>
      </c>
      <c r="BH266" s="158">
        <f t="shared" si="47"/>
        <v>0</v>
      </c>
      <c r="BI266" s="158">
        <f t="shared" si="48"/>
        <v>0</v>
      </c>
      <c r="BJ266" s="13" t="s">
        <v>178</v>
      </c>
      <c r="BK266" s="158">
        <f t="shared" si="49"/>
        <v>0</v>
      </c>
      <c r="BL266" s="13" t="s">
        <v>177</v>
      </c>
      <c r="BM266" s="157" t="s">
        <v>1882</v>
      </c>
    </row>
    <row r="267" spans="2:65" s="1" customFormat="1" ht="24" customHeight="1" x14ac:dyDescent="0.2">
      <c r="B267" s="145"/>
      <c r="C267" s="146" t="s">
        <v>523</v>
      </c>
      <c r="D267" s="146" t="s">
        <v>174</v>
      </c>
      <c r="E267" s="147"/>
      <c r="F267" s="148" t="s">
        <v>1191</v>
      </c>
      <c r="G267" s="149" t="s">
        <v>1192</v>
      </c>
      <c r="H267" s="150">
        <v>500</v>
      </c>
      <c r="I267" s="151"/>
      <c r="J267" s="150">
        <f t="shared" si="40"/>
        <v>0</v>
      </c>
      <c r="K267" s="152"/>
      <c r="L267" s="28"/>
      <c r="M267" s="153" t="s">
        <v>1</v>
      </c>
      <c r="N267" s="154" t="s">
        <v>37</v>
      </c>
      <c r="P267" s="155">
        <f t="shared" si="41"/>
        <v>0</v>
      </c>
      <c r="Q267" s="155">
        <v>0</v>
      </c>
      <c r="R267" s="155">
        <f t="shared" si="42"/>
        <v>0</v>
      </c>
      <c r="S267" s="155">
        <v>0</v>
      </c>
      <c r="T267" s="156">
        <f t="shared" si="43"/>
        <v>0</v>
      </c>
      <c r="AR267" s="157" t="s">
        <v>177</v>
      </c>
      <c r="AT267" s="157" t="s">
        <v>174</v>
      </c>
      <c r="AU267" s="157" t="s">
        <v>178</v>
      </c>
      <c r="AY267" s="13" t="s">
        <v>172</v>
      </c>
      <c r="BE267" s="158">
        <f t="shared" si="44"/>
        <v>0</v>
      </c>
      <c r="BF267" s="158">
        <f t="shared" si="45"/>
        <v>0</v>
      </c>
      <c r="BG267" s="158">
        <f t="shared" si="46"/>
        <v>0</v>
      </c>
      <c r="BH267" s="158">
        <f t="shared" si="47"/>
        <v>0</v>
      </c>
      <c r="BI267" s="158">
        <f t="shared" si="48"/>
        <v>0</v>
      </c>
      <c r="BJ267" s="13" t="s">
        <v>178</v>
      </c>
      <c r="BK267" s="158">
        <f t="shared" si="49"/>
        <v>0</v>
      </c>
      <c r="BL267" s="13" t="s">
        <v>177</v>
      </c>
      <c r="BM267" s="157" t="s">
        <v>1883</v>
      </c>
    </row>
    <row r="268" spans="2:65" s="1" customFormat="1" ht="16.5" customHeight="1" x14ac:dyDescent="0.2">
      <c r="B268" s="145"/>
      <c r="C268" s="159" t="s">
        <v>526</v>
      </c>
      <c r="D268" s="159" t="s">
        <v>244</v>
      </c>
      <c r="E268" s="160"/>
      <c r="F268" s="161" t="s">
        <v>1194</v>
      </c>
      <c r="G268" s="162" t="s">
        <v>1192</v>
      </c>
      <c r="H268" s="163">
        <v>500</v>
      </c>
      <c r="I268" s="164"/>
      <c r="J268" s="163">
        <f t="shared" si="40"/>
        <v>0</v>
      </c>
      <c r="K268" s="165"/>
      <c r="L268" s="166"/>
      <c r="M268" s="167" t="s">
        <v>1</v>
      </c>
      <c r="N268" s="168" t="s">
        <v>37</v>
      </c>
      <c r="P268" s="155">
        <f t="shared" si="41"/>
        <v>0</v>
      </c>
      <c r="Q268" s="155">
        <v>0</v>
      </c>
      <c r="R268" s="155">
        <f t="shared" si="42"/>
        <v>0</v>
      </c>
      <c r="S268" s="155">
        <v>0</v>
      </c>
      <c r="T268" s="156">
        <f t="shared" si="43"/>
        <v>0</v>
      </c>
      <c r="AR268" s="157" t="s">
        <v>201</v>
      </c>
      <c r="AT268" s="157" t="s">
        <v>244</v>
      </c>
      <c r="AU268" s="157" t="s">
        <v>178</v>
      </c>
      <c r="AY268" s="13" t="s">
        <v>172</v>
      </c>
      <c r="BE268" s="158">
        <f t="shared" si="44"/>
        <v>0</v>
      </c>
      <c r="BF268" s="158">
        <f t="shared" si="45"/>
        <v>0</v>
      </c>
      <c r="BG268" s="158">
        <f t="shared" si="46"/>
        <v>0</v>
      </c>
      <c r="BH268" s="158">
        <f t="shared" si="47"/>
        <v>0</v>
      </c>
      <c r="BI268" s="158">
        <f t="shared" si="48"/>
        <v>0</v>
      </c>
      <c r="BJ268" s="13" t="s">
        <v>178</v>
      </c>
      <c r="BK268" s="158">
        <f t="shared" si="49"/>
        <v>0</v>
      </c>
      <c r="BL268" s="13" t="s">
        <v>177</v>
      </c>
      <c r="BM268" s="157" t="s">
        <v>1884</v>
      </c>
    </row>
    <row r="269" spans="2:65" s="1" customFormat="1" ht="24" customHeight="1" x14ac:dyDescent="0.2">
      <c r="B269" s="145"/>
      <c r="C269" s="146" t="s">
        <v>529</v>
      </c>
      <c r="D269" s="146" t="s">
        <v>174</v>
      </c>
      <c r="E269" s="147"/>
      <c r="F269" s="148" t="s">
        <v>1885</v>
      </c>
      <c r="G269" s="149" t="s">
        <v>257</v>
      </c>
      <c r="H269" s="150">
        <v>1</v>
      </c>
      <c r="I269" s="151"/>
      <c r="J269" s="150">
        <f t="shared" si="40"/>
        <v>0</v>
      </c>
      <c r="K269" s="152"/>
      <c r="L269" s="28"/>
      <c r="M269" s="153" t="s">
        <v>1</v>
      </c>
      <c r="N269" s="154" t="s">
        <v>37</v>
      </c>
      <c r="P269" s="155">
        <f t="shared" si="41"/>
        <v>0</v>
      </c>
      <c r="Q269" s="155">
        <v>0</v>
      </c>
      <c r="R269" s="155">
        <f t="shared" si="42"/>
        <v>0</v>
      </c>
      <c r="S269" s="155">
        <v>0</v>
      </c>
      <c r="T269" s="156">
        <f t="shared" si="43"/>
        <v>0</v>
      </c>
      <c r="AR269" s="157" t="s">
        <v>177</v>
      </c>
      <c r="AT269" s="157" t="s">
        <v>174</v>
      </c>
      <c r="AU269" s="157" t="s">
        <v>178</v>
      </c>
      <c r="AY269" s="13" t="s">
        <v>172</v>
      </c>
      <c r="BE269" s="158">
        <f t="shared" si="44"/>
        <v>0</v>
      </c>
      <c r="BF269" s="158">
        <f t="shared" si="45"/>
        <v>0</v>
      </c>
      <c r="BG269" s="158">
        <f t="shared" si="46"/>
        <v>0</v>
      </c>
      <c r="BH269" s="158">
        <f t="shared" si="47"/>
        <v>0</v>
      </c>
      <c r="BI269" s="158">
        <f t="shared" si="48"/>
        <v>0</v>
      </c>
      <c r="BJ269" s="13" t="s">
        <v>178</v>
      </c>
      <c r="BK269" s="158">
        <f t="shared" si="49"/>
        <v>0</v>
      </c>
      <c r="BL269" s="13" t="s">
        <v>177</v>
      </c>
      <c r="BM269" s="157" t="s">
        <v>1886</v>
      </c>
    </row>
    <row r="270" spans="2:65" s="1" customFormat="1" ht="16.5" customHeight="1" x14ac:dyDescent="0.2">
      <c r="B270" s="145"/>
      <c r="C270" s="159" t="s">
        <v>532</v>
      </c>
      <c r="D270" s="159" t="s">
        <v>244</v>
      </c>
      <c r="E270" s="160"/>
      <c r="F270" s="161" t="s">
        <v>1887</v>
      </c>
      <c r="G270" s="162" t="s">
        <v>257</v>
      </c>
      <c r="H270" s="163">
        <v>1</v>
      </c>
      <c r="I270" s="164"/>
      <c r="J270" s="163">
        <f t="shared" si="40"/>
        <v>0</v>
      </c>
      <c r="K270" s="165"/>
      <c r="L270" s="166"/>
      <c r="M270" s="167" t="s">
        <v>1</v>
      </c>
      <c r="N270" s="168" t="s">
        <v>37</v>
      </c>
      <c r="P270" s="155">
        <f t="shared" si="41"/>
        <v>0</v>
      </c>
      <c r="Q270" s="155">
        <v>0</v>
      </c>
      <c r="R270" s="155">
        <f t="shared" si="42"/>
        <v>0</v>
      </c>
      <c r="S270" s="155">
        <v>0</v>
      </c>
      <c r="T270" s="156">
        <f t="shared" si="43"/>
        <v>0</v>
      </c>
      <c r="AR270" s="157" t="s">
        <v>201</v>
      </c>
      <c r="AT270" s="157" t="s">
        <v>244</v>
      </c>
      <c r="AU270" s="157" t="s">
        <v>178</v>
      </c>
      <c r="AY270" s="13" t="s">
        <v>172</v>
      </c>
      <c r="BE270" s="158">
        <f t="shared" si="44"/>
        <v>0</v>
      </c>
      <c r="BF270" s="158">
        <f t="shared" si="45"/>
        <v>0</v>
      </c>
      <c r="BG270" s="158">
        <f t="shared" si="46"/>
        <v>0</v>
      </c>
      <c r="BH270" s="158">
        <f t="shared" si="47"/>
        <v>0</v>
      </c>
      <c r="BI270" s="158">
        <f t="shared" si="48"/>
        <v>0</v>
      </c>
      <c r="BJ270" s="13" t="s">
        <v>178</v>
      </c>
      <c r="BK270" s="158">
        <f t="shared" si="49"/>
        <v>0</v>
      </c>
      <c r="BL270" s="13" t="s">
        <v>177</v>
      </c>
      <c r="BM270" s="157" t="s">
        <v>1888</v>
      </c>
    </row>
    <row r="271" spans="2:65" s="1" customFormat="1" ht="16.5" customHeight="1" x14ac:dyDescent="0.2">
      <c r="B271" s="145"/>
      <c r="C271" s="146" t="s">
        <v>541</v>
      </c>
      <c r="D271" s="146" t="s">
        <v>174</v>
      </c>
      <c r="E271" s="147"/>
      <c r="F271" s="148" t="s">
        <v>1889</v>
      </c>
      <c r="G271" s="149" t="s">
        <v>257</v>
      </c>
      <c r="H271" s="150">
        <v>1</v>
      </c>
      <c r="I271" s="151"/>
      <c r="J271" s="150">
        <f t="shared" si="40"/>
        <v>0</v>
      </c>
      <c r="K271" s="152"/>
      <c r="L271" s="28"/>
      <c r="M271" s="153" t="s">
        <v>1</v>
      </c>
      <c r="N271" s="154" t="s">
        <v>37</v>
      </c>
      <c r="P271" s="155">
        <f t="shared" si="41"/>
        <v>0</v>
      </c>
      <c r="Q271" s="155">
        <v>0</v>
      </c>
      <c r="R271" s="155">
        <f t="shared" si="42"/>
        <v>0</v>
      </c>
      <c r="S271" s="155">
        <v>0</v>
      </c>
      <c r="T271" s="156">
        <f t="shared" si="43"/>
        <v>0</v>
      </c>
      <c r="AR271" s="157" t="s">
        <v>177</v>
      </c>
      <c r="AT271" s="157" t="s">
        <v>174</v>
      </c>
      <c r="AU271" s="157" t="s">
        <v>178</v>
      </c>
      <c r="AY271" s="13" t="s">
        <v>172</v>
      </c>
      <c r="BE271" s="158">
        <f t="shared" si="44"/>
        <v>0</v>
      </c>
      <c r="BF271" s="158">
        <f t="shared" si="45"/>
        <v>0</v>
      </c>
      <c r="BG271" s="158">
        <f t="shared" si="46"/>
        <v>0</v>
      </c>
      <c r="BH271" s="158">
        <f t="shared" si="47"/>
        <v>0</v>
      </c>
      <c r="BI271" s="158">
        <f t="shared" si="48"/>
        <v>0</v>
      </c>
      <c r="BJ271" s="13" t="s">
        <v>178</v>
      </c>
      <c r="BK271" s="158">
        <f t="shared" si="49"/>
        <v>0</v>
      </c>
      <c r="BL271" s="13" t="s">
        <v>177</v>
      </c>
      <c r="BM271" s="157" t="s">
        <v>1890</v>
      </c>
    </row>
    <row r="272" spans="2:65" s="1" customFormat="1" ht="24" customHeight="1" x14ac:dyDescent="0.2">
      <c r="B272" s="145"/>
      <c r="C272" s="146" t="s">
        <v>640</v>
      </c>
      <c r="D272" s="146" t="s">
        <v>174</v>
      </c>
      <c r="E272" s="147"/>
      <c r="F272" s="148" t="s">
        <v>1891</v>
      </c>
      <c r="G272" s="149" t="s">
        <v>257</v>
      </c>
      <c r="H272" s="150">
        <v>1</v>
      </c>
      <c r="I272" s="151"/>
      <c r="J272" s="150">
        <f t="shared" si="40"/>
        <v>0</v>
      </c>
      <c r="K272" s="152"/>
      <c r="L272" s="28"/>
      <c r="M272" s="153" t="s">
        <v>1</v>
      </c>
      <c r="N272" s="154" t="s">
        <v>37</v>
      </c>
      <c r="P272" s="155">
        <f t="shared" si="41"/>
        <v>0</v>
      </c>
      <c r="Q272" s="155">
        <v>0</v>
      </c>
      <c r="R272" s="155">
        <f t="shared" si="42"/>
        <v>0</v>
      </c>
      <c r="S272" s="155">
        <v>0</v>
      </c>
      <c r="T272" s="156">
        <f t="shared" si="43"/>
        <v>0</v>
      </c>
      <c r="AR272" s="157" t="s">
        <v>177</v>
      </c>
      <c r="AT272" s="157" t="s">
        <v>174</v>
      </c>
      <c r="AU272" s="157" t="s">
        <v>178</v>
      </c>
      <c r="AY272" s="13" t="s">
        <v>172</v>
      </c>
      <c r="BE272" s="158">
        <f t="shared" si="44"/>
        <v>0</v>
      </c>
      <c r="BF272" s="158">
        <f t="shared" si="45"/>
        <v>0</v>
      </c>
      <c r="BG272" s="158">
        <f t="shared" si="46"/>
        <v>0</v>
      </c>
      <c r="BH272" s="158">
        <f t="shared" si="47"/>
        <v>0</v>
      </c>
      <c r="BI272" s="158">
        <f t="shared" si="48"/>
        <v>0</v>
      </c>
      <c r="BJ272" s="13" t="s">
        <v>178</v>
      </c>
      <c r="BK272" s="158">
        <f t="shared" si="49"/>
        <v>0</v>
      </c>
      <c r="BL272" s="13" t="s">
        <v>177</v>
      </c>
      <c r="BM272" s="157" t="s">
        <v>1892</v>
      </c>
    </row>
    <row r="273" spans="2:65" s="1" customFormat="1" ht="24" customHeight="1" x14ac:dyDescent="0.2">
      <c r="B273" s="145"/>
      <c r="C273" s="146" t="s">
        <v>649</v>
      </c>
      <c r="D273" s="146" t="s">
        <v>174</v>
      </c>
      <c r="E273" s="147"/>
      <c r="F273" s="148" t="s">
        <v>1893</v>
      </c>
      <c r="G273" s="149" t="s">
        <v>257</v>
      </c>
      <c r="H273" s="150">
        <v>1</v>
      </c>
      <c r="I273" s="151"/>
      <c r="J273" s="150">
        <f t="shared" si="40"/>
        <v>0</v>
      </c>
      <c r="K273" s="152"/>
      <c r="L273" s="28"/>
      <c r="M273" s="153" t="s">
        <v>1</v>
      </c>
      <c r="N273" s="154" t="s">
        <v>37</v>
      </c>
      <c r="P273" s="155">
        <f t="shared" si="41"/>
        <v>0</v>
      </c>
      <c r="Q273" s="155">
        <v>0</v>
      </c>
      <c r="R273" s="155">
        <f t="shared" si="42"/>
        <v>0</v>
      </c>
      <c r="S273" s="155">
        <v>0</v>
      </c>
      <c r="T273" s="156">
        <f t="shared" si="43"/>
        <v>0</v>
      </c>
      <c r="AR273" s="157" t="s">
        <v>177</v>
      </c>
      <c r="AT273" s="157" t="s">
        <v>174</v>
      </c>
      <c r="AU273" s="157" t="s">
        <v>178</v>
      </c>
      <c r="AY273" s="13" t="s">
        <v>172</v>
      </c>
      <c r="BE273" s="158">
        <f t="shared" si="44"/>
        <v>0</v>
      </c>
      <c r="BF273" s="158">
        <f t="shared" si="45"/>
        <v>0</v>
      </c>
      <c r="BG273" s="158">
        <f t="shared" si="46"/>
        <v>0</v>
      </c>
      <c r="BH273" s="158">
        <f t="shared" si="47"/>
        <v>0</v>
      </c>
      <c r="BI273" s="158">
        <f t="shared" si="48"/>
        <v>0</v>
      </c>
      <c r="BJ273" s="13" t="s">
        <v>178</v>
      </c>
      <c r="BK273" s="158">
        <f t="shared" si="49"/>
        <v>0</v>
      </c>
      <c r="BL273" s="13" t="s">
        <v>177</v>
      </c>
      <c r="BM273" s="157" t="s">
        <v>1894</v>
      </c>
    </row>
    <row r="274" spans="2:65" s="1" customFormat="1" ht="16.5" customHeight="1" x14ac:dyDescent="0.2">
      <c r="B274" s="145"/>
      <c r="C274" s="146" t="s">
        <v>775</v>
      </c>
      <c r="D274" s="146" t="s">
        <v>174</v>
      </c>
      <c r="E274" s="147"/>
      <c r="F274" s="148" t="s">
        <v>1895</v>
      </c>
      <c r="G274" s="149" t="s">
        <v>257</v>
      </c>
      <c r="H274" s="150">
        <v>2</v>
      </c>
      <c r="I274" s="151"/>
      <c r="J274" s="150">
        <f t="shared" si="40"/>
        <v>0</v>
      </c>
      <c r="K274" s="152"/>
      <c r="L274" s="28"/>
      <c r="M274" s="153" t="s">
        <v>1</v>
      </c>
      <c r="N274" s="154" t="s">
        <v>37</v>
      </c>
      <c r="P274" s="155">
        <f t="shared" si="41"/>
        <v>0</v>
      </c>
      <c r="Q274" s="155">
        <v>0</v>
      </c>
      <c r="R274" s="155">
        <f t="shared" si="42"/>
        <v>0</v>
      </c>
      <c r="S274" s="155">
        <v>0</v>
      </c>
      <c r="T274" s="156">
        <f t="shared" si="43"/>
        <v>0</v>
      </c>
      <c r="AR274" s="157" t="s">
        <v>177</v>
      </c>
      <c r="AT274" s="157" t="s">
        <v>174</v>
      </c>
      <c r="AU274" s="157" t="s">
        <v>178</v>
      </c>
      <c r="AY274" s="13" t="s">
        <v>172</v>
      </c>
      <c r="BE274" s="158">
        <f t="shared" si="44"/>
        <v>0</v>
      </c>
      <c r="BF274" s="158">
        <f t="shared" si="45"/>
        <v>0</v>
      </c>
      <c r="BG274" s="158">
        <f t="shared" si="46"/>
        <v>0</v>
      </c>
      <c r="BH274" s="158">
        <f t="shared" si="47"/>
        <v>0</v>
      </c>
      <c r="BI274" s="158">
        <f t="shared" si="48"/>
        <v>0</v>
      </c>
      <c r="BJ274" s="13" t="s">
        <v>178</v>
      </c>
      <c r="BK274" s="158">
        <f t="shared" si="49"/>
        <v>0</v>
      </c>
      <c r="BL274" s="13" t="s">
        <v>177</v>
      </c>
      <c r="BM274" s="157" t="s">
        <v>1896</v>
      </c>
    </row>
    <row r="275" spans="2:65" s="1" customFormat="1" ht="16.5" customHeight="1" x14ac:dyDescent="0.2">
      <c r="B275" s="145"/>
      <c r="C275" s="146" t="s">
        <v>778</v>
      </c>
      <c r="D275" s="146" t="s">
        <v>174</v>
      </c>
      <c r="E275" s="147"/>
      <c r="F275" s="148" t="s">
        <v>1897</v>
      </c>
      <c r="G275" s="149" t="s">
        <v>257</v>
      </c>
      <c r="H275" s="150">
        <v>3</v>
      </c>
      <c r="I275" s="151"/>
      <c r="J275" s="150">
        <f t="shared" si="40"/>
        <v>0</v>
      </c>
      <c r="K275" s="152"/>
      <c r="L275" s="28"/>
      <c r="M275" s="153" t="s">
        <v>1</v>
      </c>
      <c r="N275" s="154" t="s">
        <v>37</v>
      </c>
      <c r="P275" s="155">
        <f t="shared" si="41"/>
        <v>0</v>
      </c>
      <c r="Q275" s="155">
        <v>0</v>
      </c>
      <c r="R275" s="155">
        <f t="shared" si="42"/>
        <v>0</v>
      </c>
      <c r="S275" s="155">
        <v>0</v>
      </c>
      <c r="T275" s="156">
        <f t="shared" si="43"/>
        <v>0</v>
      </c>
      <c r="AR275" s="157" t="s">
        <v>177</v>
      </c>
      <c r="AT275" s="157" t="s">
        <v>174</v>
      </c>
      <c r="AU275" s="157" t="s">
        <v>178</v>
      </c>
      <c r="AY275" s="13" t="s">
        <v>172</v>
      </c>
      <c r="BE275" s="158">
        <f t="shared" si="44"/>
        <v>0</v>
      </c>
      <c r="BF275" s="158">
        <f t="shared" si="45"/>
        <v>0</v>
      </c>
      <c r="BG275" s="158">
        <f t="shared" si="46"/>
        <v>0</v>
      </c>
      <c r="BH275" s="158">
        <f t="shared" si="47"/>
        <v>0</v>
      </c>
      <c r="BI275" s="158">
        <f t="shared" si="48"/>
        <v>0</v>
      </c>
      <c r="BJ275" s="13" t="s">
        <v>178</v>
      </c>
      <c r="BK275" s="158">
        <f t="shared" si="49"/>
        <v>0</v>
      </c>
      <c r="BL275" s="13" t="s">
        <v>177</v>
      </c>
      <c r="BM275" s="157" t="s">
        <v>1898</v>
      </c>
    </row>
    <row r="276" spans="2:65" s="1" customFormat="1" ht="16.5" customHeight="1" x14ac:dyDescent="0.2">
      <c r="B276" s="145"/>
      <c r="C276" s="146" t="s">
        <v>781</v>
      </c>
      <c r="D276" s="146" t="s">
        <v>174</v>
      </c>
      <c r="E276" s="147"/>
      <c r="F276" s="148" t="s">
        <v>1899</v>
      </c>
      <c r="G276" s="149" t="s">
        <v>257</v>
      </c>
      <c r="H276" s="150">
        <v>2</v>
      </c>
      <c r="I276" s="151"/>
      <c r="J276" s="150">
        <f t="shared" si="40"/>
        <v>0</v>
      </c>
      <c r="K276" s="152"/>
      <c r="L276" s="28"/>
      <c r="M276" s="153" t="s">
        <v>1</v>
      </c>
      <c r="N276" s="154" t="s">
        <v>37</v>
      </c>
      <c r="P276" s="155">
        <f t="shared" si="41"/>
        <v>0</v>
      </c>
      <c r="Q276" s="155">
        <v>0</v>
      </c>
      <c r="R276" s="155">
        <f t="shared" si="42"/>
        <v>0</v>
      </c>
      <c r="S276" s="155">
        <v>0</v>
      </c>
      <c r="T276" s="156">
        <f t="shared" si="43"/>
        <v>0</v>
      </c>
      <c r="AR276" s="157" t="s">
        <v>177</v>
      </c>
      <c r="AT276" s="157" t="s">
        <v>174</v>
      </c>
      <c r="AU276" s="157" t="s">
        <v>178</v>
      </c>
      <c r="AY276" s="13" t="s">
        <v>172</v>
      </c>
      <c r="BE276" s="158">
        <f t="shared" si="44"/>
        <v>0</v>
      </c>
      <c r="BF276" s="158">
        <f t="shared" si="45"/>
        <v>0</v>
      </c>
      <c r="BG276" s="158">
        <f t="shared" si="46"/>
        <v>0</v>
      </c>
      <c r="BH276" s="158">
        <f t="shared" si="47"/>
        <v>0</v>
      </c>
      <c r="BI276" s="158">
        <f t="shared" si="48"/>
        <v>0</v>
      </c>
      <c r="BJ276" s="13" t="s">
        <v>178</v>
      </c>
      <c r="BK276" s="158">
        <f t="shared" si="49"/>
        <v>0</v>
      </c>
      <c r="BL276" s="13" t="s">
        <v>177</v>
      </c>
      <c r="BM276" s="157" t="s">
        <v>1900</v>
      </c>
    </row>
    <row r="277" spans="2:65" s="1" customFormat="1" ht="16.5" customHeight="1" x14ac:dyDescent="0.2">
      <c r="B277" s="145"/>
      <c r="C277" s="146" t="s">
        <v>784</v>
      </c>
      <c r="D277" s="146" t="s">
        <v>174</v>
      </c>
      <c r="E277" s="147"/>
      <c r="F277" s="148" t="s">
        <v>1196</v>
      </c>
      <c r="G277" s="149" t="s">
        <v>257</v>
      </c>
      <c r="H277" s="150">
        <v>193.08</v>
      </c>
      <c r="I277" s="151"/>
      <c r="J277" s="150">
        <f t="shared" si="40"/>
        <v>0</v>
      </c>
      <c r="K277" s="152"/>
      <c r="L277" s="28"/>
      <c r="M277" s="153" t="s">
        <v>1</v>
      </c>
      <c r="N277" s="154" t="s">
        <v>37</v>
      </c>
      <c r="P277" s="155">
        <f t="shared" si="41"/>
        <v>0</v>
      </c>
      <c r="Q277" s="155">
        <v>0</v>
      </c>
      <c r="R277" s="155">
        <f t="shared" si="42"/>
        <v>0</v>
      </c>
      <c r="S277" s="155">
        <v>0</v>
      </c>
      <c r="T277" s="156">
        <f t="shared" si="43"/>
        <v>0</v>
      </c>
      <c r="AR277" s="157" t="s">
        <v>177</v>
      </c>
      <c r="AT277" s="157" t="s">
        <v>174</v>
      </c>
      <c r="AU277" s="157" t="s">
        <v>178</v>
      </c>
      <c r="AY277" s="13" t="s">
        <v>172</v>
      </c>
      <c r="BE277" s="158">
        <f t="shared" si="44"/>
        <v>0</v>
      </c>
      <c r="BF277" s="158">
        <f t="shared" si="45"/>
        <v>0</v>
      </c>
      <c r="BG277" s="158">
        <f t="shared" si="46"/>
        <v>0</v>
      </c>
      <c r="BH277" s="158">
        <f t="shared" si="47"/>
        <v>0</v>
      </c>
      <c r="BI277" s="158">
        <f t="shared" si="48"/>
        <v>0</v>
      </c>
      <c r="BJ277" s="13" t="s">
        <v>178</v>
      </c>
      <c r="BK277" s="158">
        <f t="shared" si="49"/>
        <v>0</v>
      </c>
      <c r="BL277" s="13" t="s">
        <v>177</v>
      </c>
      <c r="BM277" s="157" t="s">
        <v>1901</v>
      </c>
    </row>
    <row r="278" spans="2:65" s="1" customFormat="1" ht="16.5" customHeight="1" x14ac:dyDescent="0.2">
      <c r="B278" s="145"/>
      <c r="C278" s="146" t="s">
        <v>418</v>
      </c>
      <c r="D278" s="146" t="s">
        <v>174</v>
      </c>
      <c r="E278" s="147"/>
      <c r="F278" s="148" t="s">
        <v>1198</v>
      </c>
      <c r="G278" s="149" t="s">
        <v>238</v>
      </c>
      <c r="H278" s="150">
        <v>18.84</v>
      </c>
      <c r="I278" s="151"/>
      <c r="J278" s="150">
        <f t="shared" si="40"/>
        <v>0</v>
      </c>
      <c r="K278" s="152"/>
      <c r="L278" s="28"/>
      <c r="M278" s="153" t="s">
        <v>1</v>
      </c>
      <c r="N278" s="154" t="s">
        <v>37</v>
      </c>
      <c r="P278" s="155">
        <f t="shared" si="41"/>
        <v>0</v>
      </c>
      <c r="Q278" s="155">
        <v>0</v>
      </c>
      <c r="R278" s="155">
        <f t="shared" si="42"/>
        <v>0</v>
      </c>
      <c r="S278" s="155">
        <v>0</v>
      </c>
      <c r="T278" s="156">
        <f t="shared" si="43"/>
        <v>0</v>
      </c>
      <c r="AR278" s="157" t="s">
        <v>177</v>
      </c>
      <c r="AT278" s="157" t="s">
        <v>174</v>
      </c>
      <c r="AU278" s="157" t="s">
        <v>178</v>
      </c>
      <c r="AY278" s="13" t="s">
        <v>172</v>
      </c>
      <c r="BE278" s="158">
        <f t="shared" si="44"/>
        <v>0</v>
      </c>
      <c r="BF278" s="158">
        <f t="shared" si="45"/>
        <v>0</v>
      </c>
      <c r="BG278" s="158">
        <f t="shared" si="46"/>
        <v>0</v>
      </c>
      <c r="BH278" s="158">
        <f t="shared" si="47"/>
        <v>0</v>
      </c>
      <c r="BI278" s="158">
        <f t="shared" si="48"/>
        <v>0</v>
      </c>
      <c r="BJ278" s="13" t="s">
        <v>178</v>
      </c>
      <c r="BK278" s="158">
        <f t="shared" si="49"/>
        <v>0</v>
      </c>
      <c r="BL278" s="13" t="s">
        <v>177</v>
      </c>
      <c r="BM278" s="157" t="s">
        <v>1902</v>
      </c>
    </row>
    <row r="279" spans="2:65" s="1" customFormat="1" ht="16.5" customHeight="1" x14ac:dyDescent="0.2">
      <c r="B279" s="145"/>
      <c r="C279" s="146" t="s">
        <v>381</v>
      </c>
      <c r="D279" s="146" t="s">
        <v>174</v>
      </c>
      <c r="E279" s="147"/>
      <c r="F279" s="148" t="s">
        <v>1200</v>
      </c>
      <c r="G279" s="149" t="s">
        <v>257</v>
      </c>
      <c r="H279" s="150">
        <v>1</v>
      </c>
      <c r="I279" s="151"/>
      <c r="J279" s="150">
        <f t="shared" si="40"/>
        <v>0</v>
      </c>
      <c r="K279" s="152"/>
      <c r="L279" s="28"/>
      <c r="M279" s="153" t="s">
        <v>1</v>
      </c>
      <c r="N279" s="154" t="s">
        <v>37</v>
      </c>
      <c r="P279" s="155">
        <f t="shared" si="41"/>
        <v>0</v>
      </c>
      <c r="Q279" s="155">
        <v>0</v>
      </c>
      <c r="R279" s="155">
        <f t="shared" si="42"/>
        <v>0</v>
      </c>
      <c r="S279" s="155">
        <v>0</v>
      </c>
      <c r="T279" s="156">
        <f t="shared" si="43"/>
        <v>0</v>
      </c>
      <c r="AR279" s="157" t="s">
        <v>177</v>
      </c>
      <c r="AT279" s="157" t="s">
        <v>174</v>
      </c>
      <c r="AU279" s="157" t="s">
        <v>178</v>
      </c>
      <c r="AY279" s="13" t="s">
        <v>172</v>
      </c>
      <c r="BE279" s="158">
        <f t="shared" si="44"/>
        <v>0</v>
      </c>
      <c r="BF279" s="158">
        <f t="shared" si="45"/>
        <v>0</v>
      </c>
      <c r="BG279" s="158">
        <f t="shared" si="46"/>
        <v>0</v>
      </c>
      <c r="BH279" s="158">
        <f t="shared" si="47"/>
        <v>0</v>
      </c>
      <c r="BI279" s="158">
        <f t="shared" si="48"/>
        <v>0</v>
      </c>
      <c r="BJ279" s="13" t="s">
        <v>178</v>
      </c>
      <c r="BK279" s="158">
        <f t="shared" si="49"/>
        <v>0</v>
      </c>
      <c r="BL279" s="13" t="s">
        <v>177</v>
      </c>
      <c r="BM279" s="157" t="s">
        <v>1903</v>
      </c>
    </row>
    <row r="280" spans="2:65" s="11" customFormat="1" ht="22.8" customHeight="1" x14ac:dyDescent="0.25">
      <c r="B280" s="133"/>
      <c r="D280" s="134" t="s">
        <v>70</v>
      </c>
      <c r="E280" s="143"/>
      <c r="F280" s="143" t="s">
        <v>1904</v>
      </c>
      <c r="I280" s="136"/>
      <c r="J280" s="144">
        <f>BK280</f>
        <v>0</v>
      </c>
      <c r="L280" s="133"/>
      <c r="M280" s="138"/>
      <c r="P280" s="139">
        <f>SUM(P281:P297)</f>
        <v>0</v>
      </c>
      <c r="R280" s="139">
        <f>SUM(R281:R297)</f>
        <v>0</v>
      </c>
      <c r="T280" s="140">
        <f>SUM(T281:T297)</f>
        <v>0</v>
      </c>
      <c r="AR280" s="134" t="s">
        <v>79</v>
      </c>
      <c r="AT280" s="141" t="s">
        <v>70</v>
      </c>
      <c r="AU280" s="141" t="s">
        <v>79</v>
      </c>
      <c r="AY280" s="134" t="s">
        <v>172</v>
      </c>
      <c r="BK280" s="142">
        <f>SUM(BK281:BK297)</f>
        <v>0</v>
      </c>
    </row>
    <row r="281" spans="2:65" s="1" customFormat="1" ht="24" customHeight="1" x14ac:dyDescent="0.2">
      <c r="B281" s="145"/>
      <c r="C281" s="159" t="s">
        <v>240</v>
      </c>
      <c r="D281" s="159" t="s">
        <v>244</v>
      </c>
      <c r="E281" s="160"/>
      <c r="F281" s="161" t="s">
        <v>1905</v>
      </c>
      <c r="G281" s="162" t="s">
        <v>257</v>
      </c>
      <c r="H281" s="163">
        <v>1</v>
      </c>
      <c r="I281" s="164"/>
      <c r="J281" s="163">
        <f t="shared" ref="J281:J297" si="50">ROUND(I281*H281,2)</f>
        <v>0</v>
      </c>
      <c r="K281" s="165"/>
      <c r="L281" s="166"/>
      <c r="M281" s="167" t="s">
        <v>1</v>
      </c>
      <c r="N281" s="168" t="s">
        <v>37</v>
      </c>
      <c r="P281" s="155">
        <f t="shared" ref="P281:P297" si="51">O281*H281</f>
        <v>0</v>
      </c>
      <c r="Q281" s="155">
        <v>0</v>
      </c>
      <c r="R281" s="155">
        <f t="shared" ref="R281:R297" si="52">Q281*H281</f>
        <v>0</v>
      </c>
      <c r="S281" s="155">
        <v>0</v>
      </c>
      <c r="T281" s="156">
        <f t="shared" ref="T281:T297" si="53">S281*H281</f>
        <v>0</v>
      </c>
      <c r="AR281" s="157" t="s">
        <v>201</v>
      </c>
      <c r="AT281" s="157" t="s">
        <v>244</v>
      </c>
      <c r="AU281" s="157" t="s">
        <v>178</v>
      </c>
      <c r="AY281" s="13" t="s">
        <v>172</v>
      </c>
      <c r="BE281" s="158">
        <f t="shared" ref="BE281:BE297" si="54">IF(N281="základná",J281,0)</f>
        <v>0</v>
      </c>
      <c r="BF281" s="158">
        <f t="shared" ref="BF281:BF297" si="55">IF(N281="znížená",J281,0)</f>
        <v>0</v>
      </c>
      <c r="BG281" s="158">
        <f t="shared" ref="BG281:BG297" si="56">IF(N281="zákl. prenesená",J281,0)</f>
        <v>0</v>
      </c>
      <c r="BH281" s="158">
        <f t="shared" ref="BH281:BH297" si="57">IF(N281="zníž. prenesená",J281,0)</f>
        <v>0</v>
      </c>
      <c r="BI281" s="158">
        <f t="shared" ref="BI281:BI297" si="58">IF(N281="nulová",J281,0)</f>
        <v>0</v>
      </c>
      <c r="BJ281" s="13" t="s">
        <v>178</v>
      </c>
      <c r="BK281" s="158">
        <f t="shared" ref="BK281:BK297" si="59">ROUND(I281*H281,2)</f>
        <v>0</v>
      </c>
      <c r="BL281" s="13" t="s">
        <v>177</v>
      </c>
      <c r="BM281" s="157" t="s">
        <v>1906</v>
      </c>
    </row>
    <row r="282" spans="2:65" s="1" customFormat="1" ht="16.5" customHeight="1" x14ac:dyDescent="0.2">
      <c r="B282" s="145"/>
      <c r="C282" s="159" t="s">
        <v>243</v>
      </c>
      <c r="D282" s="159" t="s">
        <v>244</v>
      </c>
      <c r="E282" s="160"/>
      <c r="F282" s="161" t="s">
        <v>1907</v>
      </c>
      <c r="G282" s="162" t="s">
        <v>257</v>
      </c>
      <c r="H282" s="163">
        <v>1</v>
      </c>
      <c r="I282" s="164"/>
      <c r="J282" s="163">
        <f t="shared" si="50"/>
        <v>0</v>
      </c>
      <c r="K282" s="165"/>
      <c r="L282" s="166"/>
      <c r="M282" s="167" t="s">
        <v>1</v>
      </c>
      <c r="N282" s="168" t="s">
        <v>37</v>
      </c>
      <c r="P282" s="155">
        <f t="shared" si="51"/>
        <v>0</v>
      </c>
      <c r="Q282" s="155">
        <v>0</v>
      </c>
      <c r="R282" s="155">
        <f t="shared" si="52"/>
        <v>0</v>
      </c>
      <c r="S282" s="155">
        <v>0</v>
      </c>
      <c r="T282" s="156">
        <f t="shared" si="53"/>
        <v>0</v>
      </c>
      <c r="AR282" s="157" t="s">
        <v>201</v>
      </c>
      <c r="AT282" s="157" t="s">
        <v>244</v>
      </c>
      <c r="AU282" s="157" t="s">
        <v>178</v>
      </c>
      <c r="AY282" s="13" t="s">
        <v>172</v>
      </c>
      <c r="BE282" s="158">
        <f t="shared" si="54"/>
        <v>0</v>
      </c>
      <c r="BF282" s="158">
        <f t="shared" si="55"/>
        <v>0</v>
      </c>
      <c r="BG282" s="158">
        <f t="shared" si="56"/>
        <v>0</v>
      </c>
      <c r="BH282" s="158">
        <f t="shared" si="57"/>
        <v>0</v>
      </c>
      <c r="BI282" s="158">
        <f t="shared" si="58"/>
        <v>0</v>
      </c>
      <c r="BJ282" s="13" t="s">
        <v>178</v>
      </c>
      <c r="BK282" s="158">
        <f t="shared" si="59"/>
        <v>0</v>
      </c>
      <c r="BL282" s="13" t="s">
        <v>177</v>
      </c>
      <c r="BM282" s="157" t="s">
        <v>1908</v>
      </c>
    </row>
    <row r="283" spans="2:65" s="1" customFormat="1" ht="16.5" customHeight="1" x14ac:dyDescent="0.2">
      <c r="B283" s="145"/>
      <c r="C283" s="159" t="s">
        <v>430</v>
      </c>
      <c r="D283" s="159" t="s">
        <v>244</v>
      </c>
      <c r="E283" s="160"/>
      <c r="F283" s="161" t="s">
        <v>1909</v>
      </c>
      <c r="G283" s="162" t="s">
        <v>257</v>
      </c>
      <c r="H283" s="163">
        <v>1</v>
      </c>
      <c r="I283" s="164"/>
      <c r="J283" s="163">
        <f t="shared" si="50"/>
        <v>0</v>
      </c>
      <c r="K283" s="165"/>
      <c r="L283" s="166"/>
      <c r="M283" s="167" t="s">
        <v>1</v>
      </c>
      <c r="N283" s="168" t="s">
        <v>37</v>
      </c>
      <c r="P283" s="155">
        <f t="shared" si="51"/>
        <v>0</v>
      </c>
      <c r="Q283" s="155">
        <v>0</v>
      </c>
      <c r="R283" s="155">
        <f t="shared" si="52"/>
        <v>0</v>
      </c>
      <c r="S283" s="155">
        <v>0</v>
      </c>
      <c r="T283" s="156">
        <f t="shared" si="53"/>
        <v>0</v>
      </c>
      <c r="AR283" s="157" t="s">
        <v>201</v>
      </c>
      <c r="AT283" s="157" t="s">
        <v>244</v>
      </c>
      <c r="AU283" s="157" t="s">
        <v>178</v>
      </c>
      <c r="AY283" s="13" t="s">
        <v>172</v>
      </c>
      <c r="BE283" s="158">
        <f t="shared" si="54"/>
        <v>0</v>
      </c>
      <c r="BF283" s="158">
        <f t="shared" si="55"/>
        <v>0</v>
      </c>
      <c r="BG283" s="158">
        <f t="shared" si="56"/>
        <v>0</v>
      </c>
      <c r="BH283" s="158">
        <f t="shared" si="57"/>
        <v>0</v>
      </c>
      <c r="BI283" s="158">
        <f t="shared" si="58"/>
        <v>0</v>
      </c>
      <c r="BJ283" s="13" t="s">
        <v>178</v>
      </c>
      <c r="BK283" s="158">
        <f t="shared" si="59"/>
        <v>0</v>
      </c>
      <c r="BL283" s="13" t="s">
        <v>177</v>
      </c>
      <c r="BM283" s="157" t="s">
        <v>1910</v>
      </c>
    </row>
    <row r="284" spans="2:65" s="1" customFormat="1" ht="16.5" customHeight="1" x14ac:dyDescent="0.2">
      <c r="B284" s="145"/>
      <c r="C284" s="159" t="s">
        <v>445</v>
      </c>
      <c r="D284" s="159" t="s">
        <v>244</v>
      </c>
      <c r="E284" s="160"/>
      <c r="F284" s="161" t="s">
        <v>1911</v>
      </c>
      <c r="G284" s="162" t="s">
        <v>257</v>
      </c>
      <c r="H284" s="163">
        <v>1</v>
      </c>
      <c r="I284" s="164"/>
      <c r="J284" s="163">
        <f t="shared" si="50"/>
        <v>0</v>
      </c>
      <c r="K284" s="165"/>
      <c r="L284" s="166"/>
      <c r="M284" s="167" t="s">
        <v>1</v>
      </c>
      <c r="N284" s="168" t="s">
        <v>37</v>
      </c>
      <c r="P284" s="155">
        <f t="shared" si="51"/>
        <v>0</v>
      </c>
      <c r="Q284" s="155">
        <v>0</v>
      </c>
      <c r="R284" s="155">
        <f t="shared" si="52"/>
        <v>0</v>
      </c>
      <c r="S284" s="155">
        <v>0</v>
      </c>
      <c r="T284" s="156">
        <f t="shared" si="53"/>
        <v>0</v>
      </c>
      <c r="AR284" s="157" t="s">
        <v>201</v>
      </c>
      <c r="AT284" s="157" t="s">
        <v>244</v>
      </c>
      <c r="AU284" s="157" t="s">
        <v>178</v>
      </c>
      <c r="AY284" s="13" t="s">
        <v>172</v>
      </c>
      <c r="BE284" s="158">
        <f t="shared" si="54"/>
        <v>0</v>
      </c>
      <c r="BF284" s="158">
        <f t="shared" si="55"/>
        <v>0</v>
      </c>
      <c r="BG284" s="158">
        <f t="shared" si="56"/>
        <v>0</v>
      </c>
      <c r="BH284" s="158">
        <f t="shared" si="57"/>
        <v>0</v>
      </c>
      <c r="BI284" s="158">
        <f t="shared" si="58"/>
        <v>0</v>
      </c>
      <c r="BJ284" s="13" t="s">
        <v>178</v>
      </c>
      <c r="BK284" s="158">
        <f t="shared" si="59"/>
        <v>0</v>
      </c>
      <c r="BL284" s="13" t="s">
        <v>177</v>
      </c>
      <c r="BM284" s="157" t="s">
        <v>1912</v>
      </c>
    </row>
    <row r="285" spans="2:65" s="1" customFormat="1" ht="16.5" customHeight="1" x14ac:dyDescent="0.2">
      <c r="B285" s="145"/>
      <c r="C285" s="159" t="s">
        <v>614</v>
      </c>
      <c r="D285" s="159" t="s">
        <v>244</v>
      </c>
      <c r="E285" s="160"/>
      <c r="F285" s="161" t="s">
        <v>1913</v>
      </c>
      <c r="G285" s="162" t="s">
        <v>257</v>
      </c>
      <c r="H285" s="163">
        <v>2</v>
      </c>
      <c r="I285" s="164"/>
      <c r="J285" s="163">
        <f t="shared" si="50"/>
        <v>0</v>
      </c>
      <c r="K285" s="165"/>
      <c r="L285" s="166"/>
      <c r="M285" s="167" t="s">
        <v>1</v>
      </c>
      <c r="N285" s="168" t="s">
        <v>37</v>
      </c>
      <c r="P285" s="155">
        <f t="shared" si="51"/>
        <v>0</v>
      </c>
      <c r="Q285" s="155">
        <v>0</v>
      </c>
      <c r="R285" s="155">
        <f t="shared" si="52"/>
        <v>0</v>
      </c>
      <c r="S285" s="155">
        <v>0</v>
      </c>
      <c r="T285" s="156">
        <f t="shared" si="53"/>
        <v>0</v>
      </c>
      <c r="AR285" s="157" t="s">
        <v>201</v>
      </c>
      <c r="AT285" s="157" t="s">
        <v>244</v>
      </c>
      <c r="AU285" s="157" t="s">
        <v>178</v>
      </c>
      <c r="AY285" s="13" t="s">
        <v>172</v>
      </c>
      <c r="BE285" s="158">
        <f t="shared" si="54"/>
        <v>0</v>
      </c>
      <c r="BF285" s="158">
        <f t="shared" si="55"/>
        <v>0</v>
      </c>
      <c r="BG285" s="158">
        <f t="shared" si="56"/>
        <v>0</v>
      </c>
      <c r="BH285" s="158">
        <f t="shared" si="57"/>
        <v>0</v>
      </c>
      <c r="BI285" s="158">
        <f t="shared" si="58"/>
        <v>0</v>
      </c>
      <c r="BJ285" s="13" t="s">
        <v>178</v>
      </c>
      <c r="BK285" s="158">
        <f t="shared" si="59"/>
        <v>0</v>
      </c>
      <c r="BL285" s="13" t="s">
        <v>177</v>
      </c>
      <c r="BM285" s="157" t="s">
        <v>1914</v>
      </c>
    </row>
    <row r="286" spans="2:65" s="1" customFormat="1" ht="16.5" customHeight="1" x14ac:dyDescent="0.2">
      <c r="B286" s="145"/>
      <c r="C286" s="159" t="s">
        <v>617</v>
      </c>
      <c r="D286" s="159" t="s">
        <v>244</v>
      </c>
      <c r="E286" s="160"/>
      <c r="F286" s="161" t="s">
        <v>1915</v>
      </c>
      <c r="G286" s="162" t="s">
        <v>257</v>
      </c>
      <c r="H286" s="163">
        <v>1</v>
      </c>
      <c r="I286" s="164"/>
      <c r="J286" s="163">
        <f t="shared" si="50"/>
        <v>0</v>
      </c>
      <c r="K286" s="165"/>
      <c r="L286" s="166"/>
      <c r="M286" s="167" t="s">
        <v>1</v>
      </c>
      <c r="N286" s="168" t="s">
        <v>37</v>
      </c>
      <c r="P286" s="155">
        <f t="shared" si="51"/>
        <v>0</v>
      </c>
      <c r="Q286" s="155">
        <v>0</v>
      </c>
      <c r="R286" s="155">
        <f t="shared" si="52"/>
        <v>0</v>
      </c>
      <c r="S286" s="155">
        <v>0</v>
      </c>
      <c r="T286" s="156">
        <f t="shared" si="53"/>
        <v>0</v>
      </c>
      <c r="AR286" s="157" t="s">
        <v>201</v>
      </c>
      <c r="AT286" s="157" t="s">
        <v>244</v>
      </c>
      <c r="AU286" s="157" t="s">
        <v>178</v>
      </c>
      <c r="AY286" s="13" t="s">
        <v>172</v>
      </c>
      <c r="BE286" s="158">
        <f t="shared" si="54"/>
        <v>0</v>
      </c>
      <c r="BF286" s="158">
        <f t="shared" si="55"/>
        <v>0</v>
      </c>
      <c r="BG286" s="158">
        <f t="shared" si="56"/>
        <v>0</v>
      </c>
      <c r="BH286" s="158">
        <f t="shared" si="57"/>
        <v>0</v>
      </c>
      <c r="BI286" s="158">
        <f t="shared" si="58"/>
        <v>0</v>
      </c>
      <c r="BJ286" s="13" t="s">
        <v>178</v>
      </c>
      <c r="BK286" s="158">
        <f t="shared" si="59"/>
        <v>0</v>
      </c>
      <c r="BL286" s="13" t="s">
        <v>177</v>
      </c>
      <c r="BM286" s="157" t="s">
        <v>1916</v>
      </c>
    </row>
    <row r="287" spans="2:65" s="1" customFormat="1" ht="16.5" customHeight="1" x14ac:dyDescent="0.2">
      <c r="B287" s="145"/>
      <c r="C287" s="159" t="s">
        <v>620</v>
      </c>
      <c r="D287" s="159" t="s">
        <v>244</v>
      </c>
      <c r="E287" s="160"/>
      <c r="F287" s="161" t="s">
        <v>1917</v>
      </c>
      <c r="G287" s="162" t="s">
        <v>257</v>
      </c>
      <c r="H287" s="163">
        <v>1</v>
      </c>
      <c r="I287" s="164"/>
      <c r="J287" s="163">
        <f t="shared" si="50"/>
        <v>0</v>
      </c>
      <c r="K287" s="165"/>
      <c r="L287" s="166"/>
      <c r="M287" s="167" t="s">
        <v>1</v>
      </c>
      <c r="N287" s="168" t="s">
        <v>37</v>
      </c>
      <c r="P287" s="155">
        <f t="shared" si="51"/>
        <v>0</v>
      </c>
      <c r="Q287" s="155">
        <v>0</v>
      </c>
      <c r="R287" s="155">
        <f t="shared" si="52"/>
        <v>0</v>
      </c>
      <c r="S287" s="155">
        <v>0</v>
      </c>
      <c r="T287" s="156">
        <f t="shared" si="53"/>
        <v>0</v>
      </c>
      <c r="AR287" s="157" t="s">
        <v>201</v>
      </c>
      <c r="AT287" s="157" t="s">
        <v>244</v>
      </c>
      <c r="AU287" s="157" t="s">
        <v>178</v>
      </c>
      <c r="AY287" s="13" t="s">
        <v>172</v>
      </c>
      <c r="BE287" s="158">
        <f t="shared" si="54"/>
        <v>0</v>
      </c>
      <c r="BF287" s="158">
        <f t="shared" si="55"/>
        <v>0</v>
      </c>
      <c r="BG287" s="158">
        <f t="shared" si="56"/>
        <v>0</v>
      </c>
      <c r="BH287" s="158">
        <f t="shared" si="57"/>
        <v>0</v>
      </c>
      <c r="BI287" s="158">
        <f t="shared" si="58"/>
        <v>0</v>
      </c>
      <c r="BJ287" s="13" t="s">
        <v>178</v>
      </c>
      <c r="BK287" s="158">
        <f t="shared" si="59"/>
        <v>0</v>
      </c>
      <c r="BL287" s="13" t="s">
        <v>177</v>
      </c>
      <c r="BM287" s="157" t="s">
        <v>1918</v>
      </c>
    </row>
    <row r="288" spans="2:65" s="1" customFormat="1" ht="16.5" customHeight="1" x14ac:dyDescent="0.2">
      <c r="B288" s="145"/>
      <c r="C288" s="159" t="s">
        <v>554</v>
      </c>
      <c r="D288" s="159" t="s">
        <v>244</v>
      </c>
      <c r="E288" s="160"/>
      <c r="F288" s="161" t="s">
        <v>1919</v>
      </c>
      <c r="G288" s="162" t="s">
        <v>257</v>
      </c>
      <c r="H288" s="163">
        <v>1</v>
      </c>
      <c r="I288" s="164"/>
      <c r="J288" s="163">
        <f t="shared" si="50"/>
        <v>0</v>
      </c>
      <c r="K288" s="165"/>
      <c r="L288" s="166"/>
      <c r="M288" s="167" t="s">
        <v>1</v>
      </c>
      <c r="N288" s="168" t="s">
        <v>37</v>
      </c>
      <c r="P288" s="155">
        <f t="shared" si="51"/>
        <v>0</v>
      </c>
      <c r="Q288" s="155">
        <v>0</v>
      </c>
      <c r="R288" s="155">
        <f t="shared" si="52"/>
        <v>0</v>
      </c>
      <c r="S288" s="155">
        <v>0</v>
      </c>
      <c r="T288" s="156">
        <f t="shared" si="53"/>
        <v>0</v>
      </c>
      <c r="AR288" s="157" t="s">
        <v>201</v>
      </c>
      <c r="AT288" s="157" t="s">
        <v>244</v>
      </c>
      <c r="AU288" s="157" t="s">
        <v>178</v>
      </c>
      <c r="AY288" s="13" t="s">
        <v>172</v>
      </c>
      <c r="BE288" s="158">
        <f t="shared" si="54"/>
        <v>0</v>
      </c>
      <c r="BF288" s="158">
        <f t="shared" si="55"/>
        <v>0</v>
      </c>
      <c r="BG288" s="158">
        <f t="shared" si="56"/>
        <v>0</v>
      </c>
      <c r="BH288" s="158">
        <f t="shared" si="57"/>
        <v>0</v>
      </c>
      <c r="BI288" s="158">
        <f t="shared" si="58"/>
        <v>0</v>
      </c>
      <c r="BJ288" s="13" t="s">
        <v>178</v>
      </c>
      <c r="BK288" s="158">
        <f t="shared" si="59"/>
        <v>0</v>
      </c>
      <c r="BL288" s="13" t="s">
        <v>177</v>
      </c>
      <c r="BM288" s="157" t="s">
        <v>1920</v>
      </c>
    </row>
    <row r="289" spans="2:65" s="1" customFormat="1" ht="16.5" customHeight="1" x14ac:dyDescent="0.2">
      <c r="B289" s="145"/>
      <c r="C289" s="159" t="s">
        <v>563</v>
      </c>
      <c r="D289" s="159" t="s">
        <v>244</v>
      </c>
      <c r="E289" s="160"/>
      <c r="F289" s="161" t="s">
        <v>1921</v>
      </c>
      <c r="G289" s="162" t="s">
        <v>257</v>
      </c>
      <c r="H289" s="163">
        <v>1</v>
      </c>
      <c r="I289" s="164"/>
      <c r="J289" s="163">
        <f t="shared" si="50"/>
        <v>0</v>
      </c>
      <c r="K289" s="165"/>
      <c r="L289" s="166"/>
      <c r="M289" s="167" t="s">
        <v>1</v>
      </c>
      <c r="N289" s="168" t="s">
        <v>37</v>
      </c>
      <c r="P289" s="155">
        <f t="shared" si="51"/>
        <v>0</v>
      </c>
      <c r="Q289" s="155">
        <v>0</v>
      </c>
      <c r="R289" s="155">
        <f t="shared" si="52"/>
        <v>0</v>
      </c>
      <c r="S289" s="155">
        <v>0</v>
      </c>
      <c r="T289" s="156">
        <f t="shared" si="53"/>
        <v>0</v>
      </c>
      <c r="AR289" s="157" t="s">
        <v>201</v>
      </c>
      <c r="AT289" s="157" t="s">
        <v>244</v>
      </c>
      <c r="AU289" s="157" t="s">
        <v>178</v>
      </c>
      <c r="AY289" s="13" t="s">
        <v>172</v>
      </c>
      <c r="BE289" s="158">
        <f t="shared" si="54"/>
        <v>0</v>
      </c>
      <c r="BF289" s="158">
        <f t="shared" si="55"/>
        <v>0</v>
      </c>
      <c r="BG289" s="158">
        <f t="shared" si="56"/>
        <v>0</v>
      </c>
      <c r="BH289" s="158">
        <f t="shared" si="57"/>
        <v>0</v>
      </c>
      <c r="BI289" s="158">
        <f t="shared" si="58"/>
        <v>0</v>
      </c>
      <c r="BJ289" s="13" t="s">
        <v>178</v>
      </c>
      <c r="BK289" s="158">
        <f t="shared" si="59"/>
        <v>0</v>
      </c>
      <c r="BL289" s="13" t="s">
        <v>177</v>
      </c>
      <c r="BM289" s="157" t="s">
        <v>1922</v>
      </c>
    </row>
    <row r="290" spans="2:65" s="1" customFormat="1" ht="16.5" customHeight="1" x14ac:dyDescent="0.2">
      <c r="B290" s="145"/>
      <c r="C290" s="159" t="s">
        <v>480</v>
      </c>
      <c r="D290" s="159" t="s">
        <v>244</v>
      </c>
      <c r="E290" s="160"/>
      <c r="F290" s="161" t="s">
        <v>1923</v>
      </c>
      <c r="G290" s="162" t="s">
        <v>257</v>
      </c>
      <c r="H290" s="163">
        <v>11</v>
      </c>
      <c r="I290" s="164"/>
      <c r="J290" s="163">
        <f t="shared" si="50"/>
        <v>0</v>
      </c>
      <c r="K290" s="165"/>
      <c r="L290" s="166"/>
      <c r="M290" s="167" t="s">
        <v>1</v>
      </c>
      <c r="N290" s="168" t="s">
        <v>37</v>
      </c>
      <c r="P290" s="155">
        <f t="shared" si="51"/>
        <v>0</v>
      </c>
      <c r="Q290" s="155">
        <v>0</v>
      </c>
      <c r="R290" s="155">
        <f t="shared" si="52"/>
        <v>0</v>
      </c>
      <c r="S290" s="155">
        <v>0</v>
      </c>
      <c r="T290" s="156">
        <f t="shared" si="53"/>
        <v>0</v>
      </c>
      <c r="AR290" s="157" t="s">
        <v>201</v>
      </c>
      <c r="AT290" s="157" t="s">
        <v>244</v>
      </c>
      <c r="AU290" s="157" t="s">
        <v>178</v>
      </c>
      <c r="AY290" s="13" t="s">
        <v>172</v>
      </c>
      <c r="BE290" s="158">
        <f t="shared" si="54"/>
        <v>0</v>
      </c>
      <c r="BF290" s="158">
        <f t="shared" si="55"/>
        <v>0</v>
      </c>
      <c r="BG290" s="158">
        <f t="shared" si="56"/>
        <v>0</v>
      </c>
      <c r="BH290" s="158">
        <f t="shared" si="57"/>
        <v>0</v>
      </c>
      <c r="BI290" s="158">
        <f t="shared" si="58"/>
        <v>0</v>
      </c>
      <c r="BJ290" s="13" t="s">
        <v>178</v>
      </c>
      <c r="BK290" s="158">
        <f t="shared" si="59"/>
        <v>0</v>
      </c>
      <c r="BL290" s="13" t="s">
        <v>177</v>
      </c>
      <c r="BM290" s="157" t="s">
        <v>1924</v>
      </c>
    </row>
    <row r="291" spans="2:65" s="1" customFormat="1" ht="16.5" customHeight="1" x14ac:dyDescent="0.2">
      <c r="B291" s="145"/>
      <c r="C291" s="159" t="s">
        <v>566</v>
      </c>
      <c r="D291" s="159" t="s">
        <v>244</v>
      </c>
      <c r="E291" s="160"/>
      <c r="F291" s="161" t="s">
        <v>1925</v>
      </c>
      <c r="G291" s="162" t="s">
        <v>257</v>
      </c>
      <c r="H291" s="163">
        <v>20</v>
      </c>
      <c r="I291" s="164"/>
      <c r="J291" s="163">
        <f t="shared" si="50"/>
        <v>0</v>
      </c>
      <c r="K291" s="165"/>
      <c r="L291" s="166"/>
      <c r="M291" s="167" t="s">
        <v>1</v>
      </c>
      <c r="N291" s="168" t="s">
        <v>37</v>
      </c>
      <c r="P291" s="155">
        <f t="shared" si="51"/>
        <v>0</v>
      </c>
      <c r="Q291" s="155">
        <v>0</v>
      </c>
      <c r="R291" s="155">
        <f t="shared" si="52"/>
        <v>0</v>
      </c>
      <c r="S291" s="155">
        <v>0</v>
      </c>
      <c r="T291" s="156">
        <f t="shared" si="53"/>
        <v>0</v>
      </c>
      <c r="AR291" s="157" t="s">
        <v>201</v>
      </c>
      <c r="AT291" s="157" t="s">
        <v>244</v>
      </c>
      <c r="AU291" s="157" t="s">
        <v>178</v>
      </c>
      <c r="AY291" s="13" t="s">
        <v>172</v>
      </c>
      <c r="BE291" s="158">
        <f t="shared" si="54"/>
        <v>0</v>
      </c>
      <c r="BF291" s="158">
        <f t="shared" si="55"/>
        <v>0</v>
      </c>
      <c r="BG291" s="158">
        <f t="shared" si="56"/>
        <v>0</v>
      </c>
      <c r="BH291" s="158">
        <f t="shared" si="57"/>
        <v>0</v>
      </c>
      <c r="BI291" s="158">
        <f t="shared" si="58"/>
        <v>0</v>
      </c>
      <c r="BJ291" s="13" t="s">
        <v>178</v>
      </c>
      <c r="BK291" s="158">
        <f t="shared" si="59"/>
        <v>0</v>
      </c>
      <c r="BL291" s="13" t="s">
        <v>177</v>
      </c>
      <c r="BM291" s="157" t="s">
        <v>1926</v>
      </c>
    </row>
    <row r="292" spans="2:65" s="1" customFormat="1" ht="16.5" customHeight="1" x14ac:dyDescent="0.2">
      <c r="B292" s="145"/>
      <c r="C292" s="159" t="s">
        <v>569</v>
      </c>
      <c r="D292" s="159" t="s">
        <v>244</v>
      </c>
      <c r="E292" s="160"/>
      <c r="F292" s="161" t="s">
        <v>1927</v>
      </c>
      <c r="G292" s="162" t="s">
        <v>257</v>
      </c>
      <c r="H292" s="163">
        <v>1</v>
      </c>
      <c r="I292" s="164"/>
      <c r="J292" s="163">
        <f t="shared" si="50"/>
        <v>0</v>
      </c>
      <c r="K292" s="165"/>
      <c r="L292" s="166"/>
      <c r="M292" s="167" t="s">
        <v>1</v>
      </c>
      <c r="N292" s="168" t="s">
        <v>37</v>
      </c>
      <c r="P292" s="155">
        <f t="shared" si="51"/>
        <v>0</v>
      </c>
      <c r="Q292" s="155">
        <v>0</v>
      </c>
      <c r="R292" s="155">
        <f t="shared" si="52"/>
        <v>0</v>
      </c>
      <c r="S292" s="155">
        <v>0</v>
      </c>
      <c r="T292" s="156">
        <f t="shared" si="53"/>
        <v>0</v>
      </c>
      <c r="AR292" s="157" t="s">
        <v>201</v>
      </c>
      <c r="AT292" s="157" t="s">
        <v>244</v>
      </c>
      <c r="AU292" s="157" t="s">
        <v>178</v>
      </c>
      <c r="AY292" s="13" t="s">
        <v>172</v>
      </c>
      <c r="BE292" s="158">
        <f t="shared" si="54"/>
        <v>0</v>
      </c>
      <c r="BF292" s="158">
        <f t="shared" si="55"/>
        <v>0</v>
      </c>
      <c r="BG292" s="158">
        <f t="shared" si="56"/>
        <v>0</v>
      </c>
      <c r="BH292" s="158">
        <f t="shared" si="57"/>
        <v>0</v>
      </c>
      <c r="BI292" s="158">
        <f t="shared" si="58"/>
        <v>0</v>
      </c>
      <c r="BJ292" s="13" t="s">
        <v>178</v>
      </c>
      <c r="BK292" s="158">
        <f t="shared" si="59"/>
        <v>0</v>
      </c>
      <c r="BL292" s="13" t="s">
        <v>177</v>
      </c>
      <c r="BM292" s="157" t="s">
        <v>1928</v>
      </c>
    </row>
    <row r="293" spans="2:65" s="1" customFormat="1" ht="16.5" customHeight="1" x14ac:dyDescent="0.2">
      <c r="B293" s="145"/>
      <c r="C293" s="159" t="s">
        <v>436</v>
      </c>
      <c r="D293" s="159" t="s">
        <v>244</v>
      </c>
      <c r="E293" s="160"/>
      <c r="F293" s="161" t="s">
        <v>1929</v>
      </c>
      <c r="G293" s="162" t="s">
        <v>257</v>
      </c>
      <c r="H293" s="163">
        <v>4</v>
      </c>
      <c r="I293" s="164"/>
      <c r="J293" s="163">
        <f t="shared" si="50"/>
        <v>0</v>
      </c>
      <c r="K293" s="165"/>
      <c r="L293" s="166"/>
      <c r="M293" s="167" t="s">
        <v>1</v>
      </c>
      <c r="N293" s="168" t="s">
        <v>37</v>
      </c>
      <c r="P293" s="155">
        <f t="shared" si="51"/>
        <v>0</v>
      </c>
      <c r="Q293" s="155">
        <v>0</v>
      </c>
      <c r="R293" s="155">
        <f t="shared" si="52"/>
        <v>0</v>
      </c>
      <c r="S293" s="155">
        <v>0</v>
      </c>
      <c r="T293" s="156">
        <f t="shared" si="53"/>
        <v>0</v>
      </c>
      <c r="AR293" s="157" t="s">
        <v>201</v>
      </c>
      <c r="AT293" s="157" t="s">
        <v>244</v>
      </c>
      <c r="AU293" s="157" t="s">
        <v>178</v>
      </c>
      <c r="AY293" s="13" t="s">
        <v>172</v>
      </c>
      <c r="BE293" s="158">
        <f t="shared" si="54"/>
        <v>0</v>
      </c>
      <c r="BF293" s="158">
        <f t="shared" si="55"/>
        <v>0</v>
      </c>
      <c r="BG293" s="158">
        <f t="shared" si="56"/>
        <v>0</v>
      </c>
      <c r="BH293" s="158">
        <f t="shared" si="57"/>
        <v>0</v>
      </c>
      <c r="BI293" s="158">
        <f t="shared" si="58"/>
        <v>0</v>
      </c>
      <c r="BJ293" s="13" t="s">
        <v>178</v>
      </c>
      <c r="BK293" s="158">
        <f t="shared" si="59"/>
        <v>0</v>
      </c>
      <c r="BL293" s="13" t="s">
        <v>177</v>
      </c>
      <c r="BM293" s="157" t="s">
        <v>1930</v>
      </c>
    </row>
    <row r="294" spans="2:65" s="1" customFormat="1" ht="16.5" customHeight="1" x14ac:dyDescent="0.2">
      <c r="B294" s="145"/>
      <c r="C294" s="159" t="s">
        <v>572</v>
      </c>
      <c r="D294" s="159" t="s">
        <v>244</v>
      </c>
      <c r="E294" s="160"/>
      <c r="F294" s="161" t="s">
        <v>1931</v>
      </c>
      <c r="G294" s="162" t="s">
        <v>257</v>
      </c>
      <c r="H294" s="163">
        <v>1</v>
      </c>
      <c r="I294" s="164"/>
      <c r="J294" s="163">
        <f t="shared" si="50"/>
        <v>0</v>
      </c>
      <c r="K294" s="165"/>
      <c r="L294" s="166"/>
      <c r="M294" s="167" t="s">
        <v>1</v>
      </c>
      <c r="N294" s="168" t="s">
        <v>37</v>
      </c>
      <c r="P294" s="155">
        <f t="shared" si="51"/>
        <v>0</v>
      </c>
      <c r="Q294" s="155">
        <v>0</v>
      </c>
      <c r="R294" s="155">
        <f t="shared" si="52"/>
        <v>0</v>
      </c>
      <c r="S294" s="155">
        <v>0</v>
      </c>
      <c r="T294" s="156">
        <f t="shared" si="53"/>
        <v>0</v>
      </c>
      <c r="AR294" s="157" t="s">
        <v>201</v>
      </c>
      <c r="AT294" s="157" t="s">
        <v>244</v>
      </c>
      <c r="AU294" s="157" t="s">
        <v>178</v>
      </c>
      <c r="AY294" s="13" t="s">
        <v>172</v>
      </c>
      <c r="BE294" s="158">
        <f t="shared" si="54"/>
        <v>0</v>
      </c>
      <c r="BF294" s="158">
        <f t="shared" si="55"/>
        <v>0</v>
      </c>
      <c r="BG294" s="158">
        <f t="shared" si="56"/>
        <v>0</v>
      </c>
      <c r="BH294" s="158">
        <f t="shared" si="57"/>
        <v>0</v>
      </c>
      <c r="BI294" s="158">
        <f t="shared" si="58"/>
        <v>0</v>
      </c>
      <c r="BJ294" s="13" t="s">
        <v>178</v>
      </c>
      <c r="BK294" s="158">
        <f t="shared" si="59"/>
        <v>0</v>
      </c>
      <c r="BL294" s="13" t="s">
        <v>177</v>
      </c>
      <c r="BM294" s="157" t="s">
        <v>1932</v>
      </c>
    </row>
    <row r="295" spans="2:65" s="1" customFormat="1" ht="16.5" customHeight="1" x14ac:dyDescent="0.2">
      <c r="B295" s="145"/>
      <c r="C295" s="159" t="s">
        <v>586</v>
      </c>
      <c r="D295" s="159" t="s">
        <v>244</v>
      </c>
      <c r="E295" s="160"/>
      <c r="F295" s="161" t="s">
        <v>1933</v>
      </c>
      <c r="G295" s="162" t="s">
        <v>257</v>
      </c>
      <c r="H295" s="163">
        <v>4</v>
      </c>
      <c r="I295" s="164"/>
      <c r="J295" s="163">
        <f t="shared" si="50"/>
        <v>0</v>
      </c>
      <c r="K295" s="165"/>
      <c r="L295" s="166"/>
      <c r="M295" s="167" t="s">
        <v>1</v>
      </c>
      <c r="N295" s="168" t="s">
        <v>37</v>
      </c>
      <c r="P295" s="155">
        <f t="shared" si="51"/>
        <v>0</v>
      </c>
      <c r="Q295" s="155">
        <v>0</v>
      </c>
      <c r="R295" s="155">
        <f t="shared" si="52"/>
        <v>0</v>
      </c>
      <c r="S295" s="155">
        <v>0</v>
      </c>
      <c r="T295" s="156">
        <f t="shared" si="53"/>
        <v>0</v>
      </c>
      <c r="AR295" s="157" t="s">
        <v>201</v>
      </c>
      <c r="AT295" s="157" t="s">
        <v>244</v>
      </c>
      <c r="AU295" s="157" t="s">
        <v>178</v>
      </c>
      <c r="AY295" s="13" t="s">
        <v>172</v>
      </c>
      <c r="BE295" s="158">
        <f t="shared" si="54"/>
        <v>0</v>
      </c>
      <c r="BF295" s="158">
        <f t="shared" si="55"/>
        <v>0</v>
      </c>
      <c r="BG295" s="158">
        <f t="shared" si="56"/>
        <v>0</v>
      </c>
      <c r="BH295" s="158">
        <f t="shared" si="57"/>
        <v>0</v>
      </c>
      <c r="BI295" s="158">
        <f t="shared" si="58"/>
        <v>0</v>
      </c>
      <c r="BJ295" s="13" t="s">
        <v>178</v>
      </c>
      <c r="BK295" s="158">
        <f t="shared" si="59"/>
        <v>0</v>
      </c>
      <c r="BL295" s="13" t="s">
        <v>177</v>
      </c>
      <c r="BM295" s="157" t="s">
        <v>1934</v>
      </c>
    </row>
    <row r="296" spans="2:65" s="1" customFormat="1" ht="16.5" customHeight="1" x14ac:dyDescent="0.2">
      <c r="B296" s="145"/>
      <c r="C296" s="159" t="s">
        <v>589</v>
      </c>
      <c r="D296" s="159" t="s">
        <v>244</v>
      </c>
      <c r="E296" s="160"/>
      <c r="F296" s="161" t="s">
        <v>1935</v>
      </c>
      <c r="G296" s="162" t="s">
        <v>257</v>
      </c>
      <c r="H296" s="163">
        <v>1</v>
      </c>
      <c r="I296" s="164"/>
      <c r="J296" s="163">
        <f t="shared" si="50"/>
        <v>0</v>
      </c>
      <c r="K296" s="165"/>
      <c r="L296" s="166"/>
      <c r="M296" s="167" t="s">
        <v>1</v>
      </c>
      <c r="N296" s="168" t="s">
        <v>37</v>
      </c>
      <c r="P296" s="155">
        <f t="shared" si="51"/>
        <v>0</v>
      </c>
      <c r="Q296" s="155">
        <v>0</v>
      </c>
      <c r="R296" s="155">
        <f t="shared" si="52"/>
        <v>0</v>
      </c>
      <c r="S296" s="155">
        <v>0</v>
      </c>
      <c r="T296" s="156">
        <f t="shared" si="53"/>
        <v>0</v>
      </c>
      <c r="AR296" s="157" t="s">
        <v>201</v>
      </c>
      <c r="AT296" s="157" t="s">
        <v>244</v>
      </c>
      <c r="AU296" s="157" t="s">
        <v>178</v>
      </c>
      <c r="AY296" s="13" t="s">
        <v>172</v>
      </c>
      <c r="BE296" s="158">
        <f t="shared" si="54"/>
        <v>0</v>
      </c>
      <c r="BF296" s="158">
        <f t="shared" si="55"/>
        <v>0</v>
      </c>
      <c r="BG296" s="158">
        <f t="shared" si="56"/>
        <v>0</v>
      </c>
      <c r="BH296" s="158">
        <f t="shared" si="57"/>
        <v>0</v>
      </c>
      <c r="BI296" s="158">
        <f t="shared" si="58"/>
        <v>0</v>
      </c>
      <c r="BJ296" s="13" t="s">
        <v>178</v>
      </c>
      <c r="BK296" s="158">
        <f t="shared" si="59"/>
        <v>0</v>
      </c>
      <c r="BL296" s="13" t="s">
        <v>177</v>
      </c>
      <c r="BM296" s="157" t="s">
        <v>1936</v>
      </c>
    </row>
    <row r="297" spans="2:65" s="1" customFormat="1" ht="24" customHeight="1" x14ac:dyDescent="0.2">
      <c r="B297" s="145"/>
      <c r="C297" s="146" t="s">
        <v>790</v>
      </c>
      <c r="D297" s="146" t="s">
        <v>174</v>
      </c>
      <c r="E297" s="147"/>
      <c r="F297" s="148" t="s">
        <v>1937</v>
      </c>
      <c r="G297" s="149" t="s">
        <v>257</v>
      </c>
      <c r="H297" s="150">
        <v>25</v>
      </c>
      <c r="I297" s="151"/>
      <c r="J297" s="150">
        <f t="shared" si="50"/>
        <v>0</v>
      </c>
      <c r="K297" s="152"/>
      <c r="L297" s="28"/>
      <c r="M297" s="153" t="s">
        <v>1</v>
      </c>
      <c r="N297" s="154" t="s">
        <v>37</v>
      </c>
      <c r="P297" s="155">
        <f t="shared" si="51"/>
        <v>0</v>
      </c>
      <c r="Q297" s="155">
        <v>0</v>
      </c>
      <c r="R297" s="155">
        <f t="shared" si="52"/>
        <v>0</v>
      </c>
      <c r="S297" s="155">
        <v>0</v>
      </c>
      <c r="T297" s="156">
        <f t="shared" si="53"/>
        <v>0</v>
      </c>
      <c r="AR297" s="157" t="s">
        <v>177</v>
      </c>
      <c r="AT297" s="157" t="s">
        <v>174</v>
      </c>
      <c r="AU297" s="157" t="s">
        <v>178</v>
      </c>
      <c r="AY297" s="13" t="s">
        <v>172</v>
      </c>
      <c r="BE297" s="158">
        <f t="shared" si="54"/>
        <v>0</v>
      </c>
      <c r="BF297" s="158">
        <f t="shared" si="55"/>
        <v>0</v>
      </c>
      <c r="BG297" s="158">
        <f t="shared" si="56"/>
        <v>0</v>
      </c>
      <c r="BH297" s="158">
        <f t="shared" si="57"/>
        <v>0</v>
      </c>
      <c r="BI297" s="158">
        <f t="shared" si="58"/>
        <v>0</v>
      </c>
      <c r="BJ297" s="13" t="s">
        <v>178</v>
      </c>
      <c r="BK297" s="158">
        <f t="shared" si="59"/>
        <v>0</v>
      </c>
      <c r="BL297" s="13" t="s">
        <v>177</v>
      </c>
      <c r="BM297" s="157" t="s">
        <v>1938</v>
      </c>
    </row>
    <row r="298" spans="2:65" s="11" customFormat="1" ht="22.8" customHeight="1" x14ac:dyDescent="0.25">
      <c r="B298" s="133"/>
      <c r="D298" s="134" t="s">
        <v>70</v>
      </c>
      <c r="E298" s="143"/>
      <c r="F298" s="143" t="s">
        <v>1904</v>
      </c>
      <c r="I298" s="136"/>
      <c r="J298" s="144">
        <f>BK298</f>
        <v>0</v>
      </c>
      <c r="L298" s="133"/>
      <c r="M298" s="138"/>
      <c r="P298" s="139">
        <f>SUM(P299:P305)</f>
        <v>0</v>
      </c>
      <c r="R298" s="139">
        <f>SUM(R299:R305)</f>
        <v>0</v>
      </c>
      <c r="T298" s="140">
        <f>SUM(T299:T305)</f>
        <v>0</v>
      </c>
      <c r="AR298" s="134" t="s">
        <v>79</v>
      </c>
      <c r="AT298" s="141" t="s">
        <v>70</v>
      </c>
      <c r="AU298" s="141" t="s">
        <v>79</v>
      </c>
      <c r="AY298" s="134" t="s">
        <v>172</v>
      </c>
      <c r="BK298" s="142">
        <f>SUM(BK299:BK305)</f>
        <v>0</v>
      </c>
    </row>
    <row r="299" spans="2:65" s="1" customFormat="1" ht="24" customHeight="1" x14ac:dyDescent="0.2">
      <c r="B299" s="145"/>
      <c r="C299" s="159" t="s">
        <v>854</v>
      </c>
      <c r="D299" s="159" t="s">
        <v>244</v>
      </c>
      <c r="E299" s="160"/>
      <c r="F299" s="161" t="s">
        <v>1939</v>
      </c>
      <c r="G299" s="162" t="s">
        <v>257</v>
      </c>
      <c r="H299" s="163">
        <v>3</v>
      </c>
      <c r="I299" s="164"/>
      <c r="J299" s="163">
        <f t="shared" ref="J299:J305" si="60">ROUND(I299*H299,2)</f>
        <v>0</v>
      </c>
      <c r="K299" s="165"/>
      <c r="L299" s="166"/>
      <c r="M299" s="167" t="s">
        <v>1</v>
      </c>
      <c r="N299" s="168" t="s">
        <v>37</v>
      </c>
      <c r="P299" s="155">
        <f t="shared" ref="P299:P305" si="61">O299*H299</f>
        <v>0</v>
      </c>
      <c r="Q299" s="155">
        <v>0</v>
      </c>
      <c r="R299" s="155">
        <f t="shared" ref="R299:R305" si="62">Q299*H299</f>
        <v>0</v>
      </c>
      <c r="S299" s="155">
        <v>0</v>
      </c>
      <c r="T299" s="156">
        <f t="shared" ref="T299:T305" si="63">S299*H299</f>
        <v>0</v>
      </c>
      <c r="AR299" s="157" t="s">
        <v>201</v>
      </c>
      <c r="AT299" s="157" t="s">
        <v>244</v>
      </c>
      <c r="AU299" s="157" t="s">
        <v>178</v>
      </c>
      <c r="AY299" s="13" t="s">
        <v>172</v>
      </c>
      <c r="BE299" s="158">
        <f t="shared" ref="BE299:BE305" si="64">IF(N299="základná",J299,0)</f>
        <v>0</v>
      </c>
      <c r="BF299" s="158">
        <f t="shared" ref="BF299:BF305" si="65">IF(N299="znížená",J299,0)</f>
        <v>0</v>
      </c>
      <c r="BG299" s="158">
        <f t="shared" ref="BG299:BG305" si="66">IF(N299="zákl. prenesená",J299,0)</f>
        <v>0</v>
      </c>
      <c r="BH299" s="158">
        <f t="shared" ref="BH299:BH305" si="67">IF(N299="zníž. prenesená",J299,0)</f>
        <v>0</v>
      </c>
      <c r="BI299" s="158">
        <f t="shared" ref="BI299:BI305" si="68">IF(N299="nulová",J299,0)</f>
        <v>0</v>
      </c>
      <c r="BJ299" s="13" t="s">
        <v>178</v>
      </c>
      <c r="BK299" s="158">
        <f t="shared" ref="BK299:BK305" si="69">ROUND(I299*H299,2)</f>
        <v>0</v>
      </c>
      <c r="BL299" s="13" t="s">
        <v>177</v>
      </c>
      <c r="BM299" s="157" t="s">
        <v>1940</v>
      </c>
    </row>
    <row r="300" spans="2:65" s="1" customFormat="1" ht="16.5" customHeight="1" x14ac:dyDescent="0.2">
      <c r="B300" s="145"/>
      <c r="C300" s="159" t="s">
        <v>455</v>
      </c>
      <c r="D300" s="159" t="s">
        <v>244</v>
      </c>
      <c r="E300" s="160"/>
      <c r="F300" s="161" t="s">
        <v>1941</v>
      </c>
      <c r="G300" s="162" t="s">
        <v>257</v>
      </c>
      <c r="H300" s="163">
        <v>3</v>
      </c>
      <c r="I300" s="164"/>
      <c r="J300" s="163">
        <f t="shared" si="60"/>
        <v>0</v>
      </c>
      <c r="K300" s="165"/>
      <c r="L300" s="166"/>
      <c r="M300" s="167" t="s">
        <v>1</v>
      </c>
      <c r="N300" s="168" t="s">
        <v>37</v>
      </c>
      <c r="P300" s="155">
        <f t="shared" si="61"/>
        <v>0</v>
      </c>
      <c r="Q300" s="155">
        <v>0</v>
      </c>
      <c r="R300" s="155">
        <f t="shared" si="62"/>
        <v>0</v>
      </c>
      <c r="S300" s="155">
        <v>0</v>
      </c>
      <c r="T300" s="156">
        <f t="shared" si="63"/>
        <v>0</v>
      </c>
      <c r="AR300" s="157" t="s">
        <v>201</v>
      </c>
      <c r="AT300" s="157" t="s">
        <v>244</v>
      </c>
      <c r="AU300" s="157" t="s">
        <v>178</v>
      </c>
      <c r="AY300" s="13" t="s">
        <v>172</v>
      </c>
      <c r="BE300" s="158">
        <f t="shared" si="64"/>
        <v>0</v>
      </c>
      <c r="BF300" s="158">
        <f t="shared" si="65"/>
        <v>0</v>
      </c>
      <c r="BG300" s="158">
        <f t="shared" si="66"/>
        <v>0</v>
      </c>
      <c r="BH300" s="158">
        <f t="shared" si="67"/>
        <v>0</v>
      </c>
      <c r="BI300" s="158">
        <f t="shared" si="68"/>
        <v>0</v>
      </c>
      <c r="BJ300" s="13" t="s">
        <v>178</v>
      </c>
      <c r="BK300" s="158">
        <f t="shared" si="69"/>
        <v>0</v>
      </c>
      <c r="BL300" s="13" t="s">
        <v>177</v>
      </c>
      <c r="BM300" s="157" t="s">
        <v>1942</v>
      </c>
    </row>
    <row r="301" spans="2:65" s="1" customFormat="1" ht="16.5" customHeight="1" x14ac:dyDescent="0.2">
      <c r="B301" s="145"/>
      <c r="C301" s="159" t="s">
        <v>458</v>
      </c>
      <c r="D301" s="159" t="s">
        <v>244</v>
      </c>
      <c r="E301" s="160"/>
      <c r="F301" s="161" t="s">
        <v>1943</v>
      </c>
      <c r="G301" s="162" t="s">
        <v>257</v>
      </c>
      <c r="H301" s="163">
        <v>3</v>
      </c>
      <c r="I301" s="164"/>
      <c r="J301" s="163">
        <f t="shared" si="60"/>
        <v>0</v>
      </c>
      <c r="K301" s="165"/>
      <c r="L301" s="166"/>
      <c r="M301" s="167" t="s">
        <v>1</v>
      </c>
      <c r="N301" s="168" t="s">
        <v>37</v>
      </c>
      <c r="P301" s="155">
        <f t="shared" si="61"/>
        <v>0</v>
      </c>
      <c r="Q301" s="155">
        <v>0</v>
      </c>
      <c r="R301" s="155">
        <f t="shared" si="62"/>
        <v>0</v>
      </c>
      <c r="S301" s="155">
        <v>0</v>
      </c>
      <c r="T301" s="156">
        <f t="shared" si="63"/>
        <v>0</v>
      </c>
      <c r="AR301" s="157" t="s">
        <v>201</v>
      </c>
      <c r="AT301" s="157" t="s">
        <v>244</v>
      </c>
      <c r="AU301" s="157" t="s">
        <v>178</v>
      </c>
      <c r="AY301" s="13" t="s">
        <v>172</v>
      </c>
      <c r="BE301" s="158">
        <f t="shared" si="64"/>
        <v>0</v>
      </c>
      <c r="BF301" s="158">
        <f t="shared" si="65"/>
        <v>0</v>
      </c>
      <c r="BG301" s="158">
        <f t="shared" si="66"/>
        <v>0</v>
      </c>
      <c r="BH301" s="158">
        <f t="shared" si="67"/>
        <v>0</v>
      </c>
      <c r="BI301" s="158">
        <f t="shared" si="68"/>
        <v>0</v>
      </c>
      <c r="BJ301" s="13" t="s">
        <v>178</v>
      </c>
      <c r="BK301" s="158">
        <f t="shared" si="69"/>
        <v>0</v>
      </c>
      <c r="BL301" s="13" t="s">
        <v>177</v>
      </c>
      <c r="BM301" s="157" t="s">
        <v>1944</v>
      </c>
    </row>
    <row r="302" spans="2:65" s="1" customFormat="1" ht="16.5" customHeight="1" x14ac:dyDescent="0.2">
      <c r="B302" s="145"/>
      <c r="C302" s="159" t="s">
        <v>461</v>
      </c>
      <c r="D302" s="159" t="s">
        <v>244</v>
      </c>
      <c r="E302" s="160"/>
      <c r="F302" s="161" t="s">
        <v>1923</v>
      </c>
      <c r="G302" s="162" t="s">
        <v>257</v>
      </c>
      <c r="H302" s="163">
        <v>6</v>
      </c>
      <c r="I302" s="164"/>
      <c r="J302" s="163">
        <f t="shared" si="60"/>
        <v>0</v>
      </c>
      <c r="K302" s="165"/>
      <c r="L302" s="166"/>
      <c r="M302" s="167" t="s">
        <v>1</v>
      </c>
      <c r="N302" s="168" t="s">
        <v>37</v>
      </c>
      <c r="P302" s="155">
        <f t="shared" si="61"/>
        <v>0</v>
      </c>
      <c r="Q302" s="155">
        <v>0</v>
      </c>
      <c r="R302" s="155">
        <f t="shared" si="62"/>
        <v>0</v>
      </c>
      <c r="S302" s="155">
        <v>0</v>
      </c>
      <c r="T302" s="156">
        <f t="shared" si="63"/>
        <v>0</v>
      </c>
      <c r="AR302" s="157" t="s">
        <v>201</v>
      </c>
      <c r="AT302" s="157" t="s">
        <v>244</v>
      </c>
      <c r="AU302" s="157" t="s">
        <v>178</v>
      </c>
      <c r="AY302" s="13" t="s">
        <v>172</v>
      </c>
      <c r="BE302" s="158">
        <f t="shared" si="64"/>
        <v>0</v>
      </c>
      <c r="BF302" s="158">
        <f t="shared" si="65"/>
        <v>0</v>
      </c>
      <c r="BG302" s="158">
        <f t="shared" si="66"/>
        <v>0</v>
      </c>
      <c r="BH302" s="158">
        <f t="shared" si="67"/>
        <v>0</v>
      </c>
      <c r="BI302" s="158">
        <f t="shared" si="68"/>
        <v>0</v>
      </c>
      <c r="BJ302" s="13" t="s">
        <v>178</v>
      </c>
      <c r="BK302" s="158">
        <f t="shared" si="69"/>
        <v>0</v>
      </c>
      <c r="BL302" s="13" t="s">
        <v>177</v>
      </c>
      <c r="BM302" s="157" t="s">
        <v>1945</v>
      </c>
    </row>
    <row r="303" spans="2:65" s="1" customFormat="1" ht="16.5" customHeight="1" x14ac:dyDescent="0.2">
      <c r="B303" s="145"/>
      <c r="C303" s="159" t="s">
        <v>403</v>
      </c>
      <c r="D303" s="159" t="s">
        <v>244</v>
      </c>
      <c r="E303" s="160"/>
      <c r="F303" s="161" t="s">
        <v>1925</v>
      </c>
      <c r="G303" s="162" t="s">
        <v>257</v>
      </c>
      <c r="H303" s="163">
        <v>30</v>
      </c>
      <c r="I303" s="164"/>
      <c r="J303" s="163">
        <f t="shared" si="60"/>
        <v>0</v>
      </c>
      <c r="K303" s="165"/>
      <c r="L303" s="166"/>
      <c r="M303" s="167" t="s">
        <v>1</v>
      </c>
      <c r="N303" s="168" t="s">
        <v>37</v>
      </c>
      <c r="P303" s="155">
        <f t="shared" si="61"/>
        <v>0</v>
      </c>
      <c r="Q303" s="155">
        <v>0</v>
      </c>
      <c r="R303" s="155">
        <f t="shared" si="62"/>
        <v>0</v>
      </c>
      <c r="S303" s="155">
        <v>0</v>
      </c>
      <c r="T303" s="156">
        <f t="shared" si="63"/>
        <v>0</v>
      </c>
      <c r="AR303" s="157" t="s">
        <v>201</v>
      </c>
      <c r="AT303" s="157" t="s">
        <v>244</v>
      </c>
      <c r="AU303" s="157" t="s">
        <v>178</v>
      </c>
      <c r="AY303" s="13" t="s">
        <v>172</v>
      </c>
      <c r="BE303" s="158">
        <f t="shared" si="64"/>
        <v>0</v>
      </c>
      <c r="BF303" s="158">
        <f t="shared" si="65"/>
        <v>0</v>
      </c>
      <c r="BG303" s="158">
        <f t="shared" si="66"/>
        <v>0</v>
      </c>
      <c r="BH303" s="158">
        <f t="shared" si="67"/>
        <v>0</v>
      </c>
      <c r="BI303" s="158">
        <f t="shared" si="68"/>
        <v>0</v>
      </c>
      <c r="BJ303" s="13" t="s">
        <v>178</v>
      </c>
      <c r="BK303" s="158">
        <f t="shared" si="69"/>
        <v>0</v>
      </c>
      <c r="BL303" s="13" t="s">
        <v>177</v>
      </c>
      <c r="BM303" s="157" t="s">
        <v>1946</v>
      </c>
    </row>
    <row r="304" spans="2:65" s="1" customFormat="1" ht="16.5" customHeight="1" x14ac:dyDescent="0.2">
      <c r="B304" s="145"/>
      <c r="C304" s="159" t="s">
        <v>409</v>
      </c>
      <c r="D304" s="159" t="s">
        <v>244</v>
      </c>
      <c r="E304" s="160"/>
      <c r="F304" s="161" t="s">
        <v>1933</v>
      </c>
      <c r="G304" s="162" t="s">
        <v>257</v>
      </c>
      <c r="H304" s="163">
        <v>6</v>
      </c>
      <c r="I304" s="164"/>
      <c r="J304" s="163">
        <f t="shared" si="60"/>
        <v>0</v>
      </c>
      <c r="K304" s="165"/>
      <c r="L304" s="166"/>
      <c r="M304" s="167" t="s">
        <v>1</v>
      </c>
      <c r="N304" s="168" t="s">
        <v>37</v>
      </c>
      <c r="P304" s="155">
        <f t="shared" si="61"/>
        <v>0</v>
      </c>
      <c r="Q304" s="155">
        <v>0</v>
      </c>
      <c r="R304" s="155">
        <f t="shared" si="62"/>
        <v>0</v>
      </c>
      <c r="S304" s="155">
        <v>0</v>
      </c>
      <c r="T304" s="156">
        <f t="shared" si="63"/>
        <v>0</v>
      </c>
      <c r="AR304" s="157" t="s">
        <v>201</v>
      </c>
      <c r="AT304" s="157" t="s">
        <v>244</v>
      </c>
      <c r="AU304" s="157" t="s">
        <v>178</v>
      </c>
      <c r="AY304" s="13" t="s">
        <v>172</v>
      </c>
      <c r="BE304" s="158">
        <f t="shared" si="64"/>
        <v>0</v>
      </c>
      <c r="BF304" s="158">
        <f t="shared" si="65"/>
        <v>0</v>
      </c>
      <c r="BG304" s="158">
        <f t="shared" si="66"/>
        <v>0</v>
      </c>
      <c r="BH304" s="158">
        <f t="shared" si="67"/>
        <v>0</v>
      </c>
      <c r="BI304" s="158">
        <f t="shared" si="68"/>
        <v>0</v>
      </c>
      <c r="BJ304" s="13" t="s">
        <v>178</v>
      </c>
      <c r="BK304" s="158">
        <f t="shared" si="69"/>
        <v>0</v>
      </c>
      <c r="BL304" s="13" t="s">
        <v>177</v>
      </c>
      <c r="BM304" s="157" t="s">
        <v>1947</v>
      </c>
    </row>
    <row r="305" spans="2:65" s="1" customFormat="1" ht="16.5" customHeight="1" x14ac:dyDescent="0.2">
      <c r="B305" s="145"/>
      <c r="C305" s="146" t="s">
        <v>406</v>
      </c>
      <c r="D305" s="146" t="s">
        <v>174</v>
      </c>
      <c r="E305" s="147"/>
      <c r="F305" s="148" t="s">
        <v>1948</v>
      </c>
      <c r="G305" s="149" t="s">
        <v>257</v>
      </c>
      <c r="H305" s="150">
        <v>25</v>
      </c>
      <c r="I305" s="151"/>
      <c r="J305" s="150">
        <f t="shared" si="60"/>
        <v>0</v>
      </c>
      <c r="K305" s="152"/>
      <c r="L305" s="28"/>
      <c r="M305" s="153" t="s">
        <v>1</v>
      </c>
      <c r="N305" s="154" t="s">
        <v>37</v>
      </c>
      <c r="P305" s="155">
        <f t="shared" si="61"/>
        <v>0</v>
      </c>
      <c r="Q305" s="155">
        <v>0</v>
      </c>
      <c r="R305" s="155">
        <f t="shared" si="62"/>
        <v>0</v>
      </c>
      <c r="S305" s="155">
        <v>0</v>
      </c>
      <c r="T305" s="156">
        <f t="shared" si="63"/>
        <v>0</v>
      </c>
      <c r="AR305" s="157" t="s">
        <v>177</v>
      </c>
      <c r="AT305" s="157" t="s">
        <v>174</v>
      </c>
      <c r="AU305" s="157" t="s">
        <v>178</v>
      </c>
      <c r="AY305" s="13" t="s">
        <v>172</v>
      </c>
      <c r="BE305" s="158">
        <f t="shared" si="64"/>
        <v>0</v>
      </c>
      <c r="BF305" s="158">
        <f t="shared" si="65"/>
        <v>0</v>
      </c>
      <c r="BG305" s="158">
        <f t="shared" si="66"/>
        <v>0</v>
      </c>
      <c r="BH305" s="158">
        <f t="shared" si="67"/>
        <v>0</v>
      </c>
      <c r="BI305" s="158">
        <f t="shared" si="68"/>
        <v>0</v>
      </c>
      <c r="BJ305" s="13" t="s">
        <v>178</v>
      </c>
      <c r="BK305" s="158">
        <f t="shared" si="69"/>
        <v>0</v>
      </c>
      <c r="BL305" s="13" t="s">
        <v>177</v>
      </c>
      <c r="BM305" s="157" t="s">
        <v>1949</v>
      </c>
    </row>
    <row r="306" spans="2:65" s="11" customFormat="1" ht="22.8" customHeight="1" x14ac:dyDescent="0.25">
      <c r="B306" s="133"/>
      <c r="D306" s="134" t="s">
        <v>70</v>
      </c>
      <c r="E306" s="143"/>
      <c r="F306" s="143" t="s">
        <v>1904</v>
      </c>
      <c r="I306" s="136"/>
      <c r="J306" s="144">
        <f>BK306</f>
        <v>0</v>
      </c>
      <c r="L306" s="133"/>
      <c r="M306" s="138"/>
      <c r="P306" s="139">
        <f>SUM(P307:P318)</f>
        <v>0</v>
      </c>
      <c r="R306" s="139">
        <f>SUM(R307:R318)</f>
        <v>0</v>
      </c>
      <c r="T306" s="140">
        <f>SUM(T307:T318)</f>
        <v>0</v>
      </c>
      <c r="AR306" s="134" t="s">
        <v>79</v>
      </c>
      <c r="AT306" s="141" t="s">
        <v>70</v>
      </c>
      <c r="AU306" s="141" t="s">
        <v>79</v>
      </c>
      <c r="AY306" s="134" t="s">
        <v>172</v>
      </c>
      <c r="BK306" s="142">
        <f>SUM(BK307:BK318)</f>
        <v>0</v>
      </c>
    </row>
    <row r="307" spans="2:65" s="1" customFormat="1" ht="24" customHeight="1" x14ac:dyDescent="0.2">
      <c r="B307" s="145"/>
      <c r="C307" s="159" t="s">
        <v>489</v>
      </c>
      <c r="D307" s="159" t="s">
        <v>244</v>
      </c>
      <c r="E307" s="160"/>
      <c r="F307" s="161" t="s">
        <v>1950</v>
      </c>
      <c r="G307" s="162" t="s">
        <v>257</v>
      </c>
      <c r="H307" s="163">
        <v>1</v>
      </c>
      <c r="I307" s="164"/>
      <c r="J307" s="163">
        <f t="shared" ref="J307:J318" si="70">ROUND(I307*H307,2)</f>
        <v>0</v>
      </c>
      <c r="K307" s="165"/>
      <c r="L307" s="166"/>
      <c r="M307" s="167" t="s">
        <v>1</v>
      </c>
      <c r="N307" s="168" t="s">
        <v>37</v>
      </c>
      <c r="P307" s="155">
        <f t="shared" ref="P307:P318" si="71">O307*H307</f>
        <v>0</v>
      </c>
      <c r="Q307" s="155">
        <v>0</v>
      </c>
      <c r="R307" s="155">
        <f t="shared" ref="R307:R318" si="72">Q307*H307</f>
        <v>0</v>
      </c>
      <c r="S307" s="155">
        <v>0</v>
      </c>
      <c r="T307" s="156">
        <f t="shared" ref="T307:T318" si="73">S307*H307</f>
        <v>0</v>
      </c>
      <c r="AR307" s="157" t="s">
        <v>201</v>
      </c>
      <c r="AT307" s="157" t="s">
        <v>244</v>
      </c>
      <c r="AU307" s="157" t="s">
        <v>178</v>
      </c>
      <c r="AY307" s="13" t="s">
        <v>172</v>
      </c>
      <c r="BE307" s="158">
        <f t="shared" ref="BE307:BE318" si="74">IF(N307="základná",J307,0)</f>
        <v>0</v>
      </c>
      <c r="BF307" s="158">
        <f t="shared" ref="BF307:BF318" si="75">IF(N307="znížená",J307,0)</f>
        <v>0</v>
      </c>
      <c r="BG307" s="158">
        <f t="shared" ref="BG307:BG318" si="76">IF(N307="zákl. prenesená",J307,0)</f>
        <v>0</v>
      </c>
      <c r="BH307" s="158">
        <f t="shared" ref="BH307:BH318" si="77">IF(N307="zníž. prenesená",J307,0)</f>
        <v>0</v>
      </c>
      <c r="BI307" s="158">
        <f t="shared" ref="BI307:BI318" si="78">IF(N307="nulová",J307,0)</f>
        <v>0</v>
      </c>
      <c r="BJ307" s="13" t="s">
        <v>178</v>
      </c>
      <c r="BK307" s="158">
        <f t="shared" ref="BK307:BK318" si="79">ROUND(I307*H307,2)</f>
        <v>0</v>
      </c>
      <c r="BL307" s="13" t="s">
        <v>177</v>
      </c>
      <c r="BM307" s="157" t="s">
        <v>1951</v>
      </c>
    </row>
    <row r="308" spans="2:65" s="1" customFormat="1" ht="16.5" customHeight="1" x14ac:dyDescent="0.2">
      <c r="B308" s="145"/>
      <c r="C308" s="159" t="s">
        <v>1952</v>
      </c>
      <c r="D308" s="159" t="s">
        <v>244</v>
      </c>
      <c r="E308" s="160"/>
      <c r="F308" s="161" t="s">
        <v>1953</v>
      </c>
      <c r="G308" s="162" t="s">
        <v>257</v>
      </c>
      <c r="H308" s="163">
        <v>1</v>
      </c>
      <c r="I308" s="164"/>
      <c r="J308" s="163">
        <f t="shared" si="70"/>
        <v>0</v>
      </c>
      <c r="K308" s="165"/>
      <c r="L308" s="166"/>
      <c r="M308" s="167" t="s">
        <v>1</v>
      </c>
      <c r="N308" s="168" t="s">
        <v>37</v>
      </c>
      <c r="P308" s="155">
        <f t="shared" si="71"/>
        <v>0</v>
      </c>
      <c r="Q308" s="155">
        <v>0</v>
      </c>
      <c r="R308" s="155">
        <f t="shared" si="72"/>
        <v>0</v>
      </c>
      <c r="S308" s="155">
        <v>0</v>
      </c>
      <c r="T308" s="156">
        <f t="shared" si="73"/>
        <v>0</v>
      </c>
      <c r="AR308" s="157" t="s">
        <v>201</v>
      </c>
      <c r="AT308" s="157" t="s">
        <v>244</v>
      </c>
      <c r="AU308" s="157" t="s">
        <v>178</v>
      </c>
      <c r="AY308" s="13" t="s">
        <v>172</v>
      </c>
      <c r="BE308" s="158">
        <f t="shared" si="74"/>
        <v>0</v>
      </c>
      <c r="BF308" s="158">
        <f t="shared" si="75"/>
        <v>0</v>
      </c>
      <c r="BG308" s="158">
        <f t="shared" si="76"/>
        <v>0</v>
      </c>
      <c r="BH308" s="158">
        <f t="shared" si="77"/>
        <v>0</v>
      </c>
      <c r="BI308" s="158">
        <f t="shared" si="78"/>
        <v>0</v>
      </c>
      <c r="BJ308" s="13" t="s">
        <v>178</v>
      </c>
      <c r="BK308" s="158">
        <f t="shared" si="79"/>
        <v>0</v>
      </c>
      <c r="BL308" s="13" t="s">
        <v>177</v>
      </c>
      <c r="BM308" s="157" t="s">
        <v>1954</v>
      </c>
    </row>
    <row r="309" spans="2:65" s="1" customFormat="1" ht="16.5" customHeight="1" x14ac:dyDescent="0.2">
      <c r="B309" s="145"/>
      <c r="C309" s="159" t="s">
        <v>662</v>
      </c>
      <c r="D309" s="159" t="s">
        <v>244</v>
      </c>
      <c r="E309" s="160"/>
      <c r="F309" s="161" t="s">
        <v>1943</v>
      </c>
      <c r="G309" s="162" t="s">
        <v>257</v>
      </c>
      <c r="H309" s="163">
        <v>1</v>
      </c>
      <c r="I309" s="164"/>
      <c r="J309" s="163">
        <f t="shared" si="70"/>
        <v>0</v>
      </c>
      <c r="K309" s="165"/>
      <c r="L309" s="166"/>
      <c r="M309" s="167" t="s">
        <v>1</v>
      </c>
      <c r="N309" s="168" t="s">
        <v>37</v>
      </c>
      <c r="P309" s="155">
        <f t="shared" si="71"/>
        <v>0</v>
      </c>
      <c r="Q309" s="155">
        <v>0</v>
      </c>
      <c r="R309" s="155">
        <f t="shared" si="72"/>
        <v>0</v>
      </c>
      <c r="S309" s="155">
        <v>0</v>
      </c>
      <c r="T309" s="156">
        <f t="shared" si="73"/>
        <v>0</v>
      </c>
      <c r="AR309" s="157" t="s">
        <v>201</v>
      </c>
      <c r="AT309" s="157" t="s">
        <v>244</v>
      </c>
      <c r="AU309" s="157" t="s">
        <v>178</v>
      </c>
      <c r="AY309" s="13" t="s">
        <v>172</v>
      </c>
      <c r="BE309" s="158">
        <f t="shared" si="74"/>
        <v>0</v>
      </c>
      <c r="BF309" s="158">
        <f t="shared" si="75"/>
        <v>0</v>
      </c>
      <c r="BG309" s="158">
        <f t="shared" si="76"/>
        <v>0</v>
      </c>
      <c r="BH309" s="158">
        <f t="shared" si="77"/>
        <v>0</v>
      </c>
      <c r="BI309" s="158">
        <f t="shared" si="78"/>
        <v>0</v>
      </c>
      <c r="BJ309" s="13" t="s">
        <v>178</v>
      </c>
      <c r="BK309" s="158">
        <f t="shared" si="79"/>
        <v>0</v>
      </c>
      <c r="BL309" s="13" t="s">
        <v>177</v>
      </c>
      <c r="BM309" s="157" t="s">
        <v>1955</v>
      </c>
    </row>
    <row r="310" spans="2:65" s="1" customFormat="1" ht="16.5" customHeight="1" x14ac:dyDescent="0.2">
      <c r="B310" s="145"/>
      <c r="C310" s="159" t="s">
        <v>665</v>
      </c>
      <c r="D310" s="159" t="s">
        <v>244</v>
      </c>
      <c r="E310" s="160"/>
      <c r="F310" s="161" t="s">
        <v>1923</v>
      </c>
      <c r="G310" s="162" t="s">
        <v>257</v>
      </c>
      <c r="H310" s="163">
        <v>5</v>
      </c>
      <c r="I310" s="164"/>
      <c r="J310" s="163">
        <f t="shared" si="70"/>
        <v>0</v>
      </c>
      <c r="K310" s="165"/>
      <c r="L310" s="166"/>
      <c r="M310" s="167" t="s">
        <v>1</v>
      </c>
      <c r="N310" s="168" t="s">
        <v>37</v>
      </c>
      <c r="P310" s="155">
        <f t="shared" si="71"/>
        <v>0</v>
      </c>
      <c r="Q310" s="155">
        <v>0</v>
      </c>
      <c r="R310" s="155">
        <f t="shared" si="72"/>
        <v>0</v>
      </c>
      <c r="S310" s="155">
        <v>0</v>
      </c>
      <c r="T310" s="156">
        <f t="shared" si="73"/>
        <v>0</v>
      </c>
      <c r="AR310" s="157" t="s">
        <v>201</v>
      </c>
      <c r="AT310" s="157" t="s">
        <v>244</v>
      </c>
      <c r="AU310" s="157" t="s">
        <v>178</v>
      </c>
      <c r="AY310" s="13" t="s">
        <v>172</v>
      </c>
      <c r="BE310" s="158">
        <f t="shared" si="74"/>
        <v>0</v>
      </c>
      <c r="BF310" s="158">
        <f t="shared" si="75"/>
        <v>0</v>
      </c>
      <c r="BG310" s="158">
        <f t="shared" si="76"/>
        <v>0</v>
      </c>
      <c r="BH310" s="158">
        <f t="shared" si="77"/>
        <v>0</v>
      </c>
      <c r="BI310" s="158">
        <f t="shared" si="78"/>
        <v>0</v>
      </c>
      <c r="BJ310" s="13" t="s">
        <v>178</v>
      </c>
      <c r="BK310" s="158">
        <f t="shared" si="79"/>
        <v>0</v>
      </c>
      <c r="BL310" s="13" t="s">
        <v>177</v>
      </c>
      <c r="BM310" s="157" t="s">
        <v>1956</v>
      </c>
    </row>
    <row r="311" spans="2:65" s="1" customFormat="1" ht="16.5" customHeight="1" x14ac:dyDescent="0.2">
      <c r="B311" s="145"/>
      <c r="C311" s="159" t="s">
        <v>668</v>
      </c>
      <c r="D311" s="159" t="s">
        <v>244</v>
      </c>
      <c r="E311" s="160"/>
      <c r="F311" s="161" t="s">
        <v>1925</v>
      </c>
      <c r="G311" s="162" t="s">
        <v>257</v>
      </c>
      <c r="H311" s="163">
        <v>3</v>
      </c>
      <c r="I311" s="164"/>
      <c r="J311" s="163">
        <f t="shared" si="70"/>
        <v>0</v>
      </c>
      <c r="K311" s="165"/>
      <c r="L311" s="166"/>
      <c r="M311" s="167" t="s">
        <v>1</v>
      </c>
      <c r="N311" s="168" t="s">
        <v>37</v>
      </c>
      <c r="P311" s="155">
        <f t="shared" si="71"/>
        <v>0</v>
      </c>
      <c r="Q311" s="155">
        <v>0</v>
      </c>
      <c r="R311" s="155">
        <f t="shared" si="72"/>
        <v>0</v>
      </c>
      <c r="S311" s="155">
        <v>0</v>
      </c>
      <c r="T311" s="156">
        <f t="shared" si="73"/>
        <v>0</v>
      </c>
      <c r="AR311" s="157" t="s">
        <v>201</v>
      </c>
      <c r="AT311" s="157" t="s">
        <v>244</v>
      </c>
      <c r="AU311" s="157" t="s">
        <v>178</v>
      </c>
      <c r="AY311" s="13" t="s">
        <v>172</v>
      </c>
      <c r="BE311" s="158">
        <f t="shared" si="74"/>
        <v>0</v>
      </c>
      <c r="BF311" s="158">
        <f t="shared" si="75"/>
        <v>0</v>
      </c>
      <c r="BG311" s="158">
        <f t="shared" si="76"/>
        <v>0</v>
      </c>
      <c r="BH311" s="158">
        <f t="shared" si="77"/>
        <v>0</v>
      </c>
      <c r="BI311" s="158">
        <f t="shared" si="78"/>
        <v>0</v>
      </c>
      <c r="BJ311" s="13" t="s">
        <v>178</v>
      </c>
      <c r="BK311" s="158">
        <f t="shared" si="79"/>
        <v>0</v>
      </c>
      <c r="BL311" s="13" t="s">
        <v>177</v>
      </c>
      <c r="BM311" s="157" t="s">
        <v>1957</v>
      </c>
    </row>
    <row r="312" spans="2:65" s="1" customFormat="1" ht="16.5" customHeight="1" x14ac:dyDescent="0.2">
      <c r="B312" s="145"/>
      <c r="C312" s="159" t="s">
        <v>1958</v>
      </c>
      <c r="D312" s="159" t="s">
        <v>244</v>
      </c>
      <c r="E312" s="160"/>
      <c r="F312" s="161" t="s">
        <v>1959</v>
      </c>
      <c r="G312" s="162" t="s">
        <v>257</v>
      </c>
      <c r="H312" s="163">
        <v>1</v>
      </c>
      <c r="I312" s="164"/>
      <c r="J312" s="163">
        <f t="shared" si="70"/>
        <v>0</v>
      </c>
      <c r="K312" s="165"/>
      <c r="L312" s="166"/>
      <c r="M312" s="167" t="s">
        <v>1</v>
      </c>
      <c r="N312" s="168" t="s">
        <v>37</v>
      </c>
      <c r="P312" s="155">
        <f t="shared" si="71"/>
        <v>0</v>
      </c>
      <c r="Q312" s="155">
        <v>0</v>
      </c>
      <c r="R312" s="155">
        <f t="shared" si="72"/>
        <v>0</v>
      </c>
      <c r="S312" s="155">
        <v>0</v>
      </c>
      <c r="T312" s="156">
        <f t="shared" si="73"/>
        <v>0</v>
      </c>
      <c r="AR312" s="157" t="s">
        <v>201</v>
      </c>
      <c r="AT312" s="157" t="s">
        <v>244</v>
      </c>
      <c r="AU312" s="157" t="s">
        <v>178</v>
      </c>
      <c r="AY312" s="13" t="s">
        <v>172</v>
      </c>
      <c r="BE312" s="158">
        <f t="shared" si="74"/>
        <v>0</v>
      </c>
      <c r="BF312" s="158">
        <f t="shared" si="75"/>
        <v>0</v>
      </c>
      <c r="BG312" s="158">
        <f t="shared" si="76"/>
        <v>0</v>
      </c>
      <c r="BH312" s="158">
        <f t="shared" si="77"/>
        <v>0</v>
      </c>
      <c r="BI312" s="158">
        <f t="shared" si="78"/>
        <v>0</v>
      </c>
      <c r="BJ312" s="13" t="s">
        <v>178</v>
      </c>
      <c r="BK312" s="158">
        <f t="shared" si="79"/>
        <v>0</v>
      </c>
      <c r="BL312" s="13" t="s">
        <v>177</v>
      </c>
      <c r="BM312" s="157" t="s">
        <v>1960</v>
      </c>
    </row>
    <row r="313" spans="2:65" s="1" customFormat="1" ht="16.5" customHeight="1" x14ac:dyDescent="0.2">
      <c r="B313" s="145"/>
      <c r="C313" s="159" t="s">
        <v>671</v>
      </c>
      <c r="D313" s="159" t="s">
        <v>244</v>
      </c>
      <c r="E313" s="160"/>
      <c r="F313" s="161" t="s">
        <v>1961</v>
      </c>
      <c r="G313" s="162" t="s">
        <v>257</v>
      </c>
      <c r="H313" s="163">
        <v>1</v>
      </c>
      <c r="I313" s="164"/>
      <c r="J313" s="163">
        <f t="shared" si="70"/>
        <v>0</v>
      </c>
      <c r="K313" s="165"/>
      <c r="L313" s="166"/>
      <c r="M313" s="167" t="s">
        <v>1</v>
      </c>
      <c r="N313" s="168" t="s">
        <v>37</v>
      </c>
      <c r="P313" s="155">
        <f t="shared" si="71"/>
        <v>0</v>
      </c>
      <c r="Q313" s="155">
        <v>0</v>
      </c>
      <c r="R313" s="155">
        <f t="shared" si="72"/>
        <v>0</v>
      </c>
      <c r="S313" s="155">
        <v>0</v>
      </c>
      <c r="T313" s="156">
        <f t="shared" si="73"/>
        <v>0</v>
      </c>
      <c r="AR313" s="157" t="s">
        <v>201</v>
      </c>
      <c r="AT313" s="157" t="s">
        <v>244</v>
      </c>
      <c r="AU313" s="157" t="s">
        <v>178</v>
      </c>
      <c r="AY313" s="13" t="s">
        <v>172</v>
      </c>
      <c r="BE313" s="158">
        <f t="shared" si="74"/>
        <v>0</v>
      </c>
      <c r="BF313" s="158">
        <f t="shared" si="75"/>
        <v>0</v>
      </c>
      <c r="BG313" s="158">
        <f t="shared" si="76"/>
        <v>0</v>
      </c>
      <c r="BH313" s="158">
        <f t="shared" si="77"/>
        <v>0</v>
      </c>
      <c r="BI313" s="158">
        <f t="shared" si="78"/>
        <v>0</v>
      </c>
      <c r="BJ313" s="13" t="s">
        <v>178</v>
      </c>
      <c r="BK313" s="158">
        <f t="shared" si="79"/>
        <v>0</v>
      </c>
      <c r="BL313" s="13" t="s">
        <v>177</v>
      </c>
      <c r="BM313" s="157" t="s">
        <v>1962</v>
      </c>
    </row>
    <row r="314" spans="2:65" s="1" customFormat="1" ht="16.5" customHeight="1" x14ac:dyDescent="0.2">
      <c r="B314" s="145"/>
      <c r="C314" s="159" t="s">
        <v>674</v>
      </c>
      <c r="D314" s="159" t="s">
        <v>244</v>
      </c>
      <c r="E314" s="160"/>
      <c r="F314" s="161" t="s">
        <v>1963</v>
      </c>
      <c r="G314" s="162" t="s">
        <v>257</v>
      </c>
      <c r="H314" s="163">
        <v>2</v>
      </c>
      <c r="I314" s="164"/>
      <c r="J314" s="163">
        <f t="shared" si="70"/>
        <v>0</v>
      </c>
      <c r="K314" s="165"/>
      <c r="L314" s="166"/>
      <c r="M314" s="167" t="s">
        <v>1</v>
      </c>
      <c r="N314" s="168" t="s">
        <v>37</v>
      </c>
      <c r="P314" s="155">
        <f t="shared" si="71"/>
        <v>0</v>
      </c>
      <c r="Q314" s="155">
        <v>0</v>
      </c>
      <c r="R314" s="155">
        <f t="shared" si="72"/>
        <v>0</v>
      </c>
      <c r="S314" s="155">
        <v>0</v>
      </c>
      <c r="T314" s="156">
        <f t="shared" si="73"/>
        <v>0</v>
      </c>
      <c r="AR314" s="157" t="s">
        <v>201</v>
      </c>
      <c r="AT314" s="157" t="s">
        <v>244</v>
      </c>
      <c r="AU314" s="157" t="s">
        <v>178</v>
      </c>
      <c r="AY314" s="13" t="s">
        <v>172</v>
      </c>
      <c r="BE314" s="158">
        <f t="shared" si="74"/>
        <v>0</v>
      </c>
      <c r="BF314" s="158">
        <f t="shared" si="75"/>
        <v>0</v>
      </c>
      <c r="BG314" s="158">
        <f t="shared" si="76"/>
        <v>0</v>
      </c>
      <c r="BH314" s="158">
        <f t="shared" si="77"/>
        <v>0</v>
      </c>
      <c r="BI314" s="158">
        <f t="shared" si="78"/>
        <v>0</v>
      </c>
      <c r="BJ314" s="13" t="s">
        <v>178</v>
      </c>
      <c r="BK314" s="158">
        <f t="shared" si="79"/>
        <v>0</v>
      </c>
      <c r="BL314" s="13" t="s">
        <v>177</v>
      </c>
      <c r="BM314" s="157" t="s">
        <v>1964</v>
      </c>
    </row>
    <row r="315" spans="2:65" s="1" customFormat="1" ht="16.5" customHeight="1" x14ac:dyDescent="0.2">
      <c r="B315" s="145"/>
      <c r="C315" s="159" t="s">
        <v>677</v>
      </c>
      <c r="D315" s="159" t="s">
        <v>244</v>
      </c>
      <c r="E315" s="160"/>
      <c r="F315" s="161" t="s">
        <v>1933</v>
      </c>
      <c r="G315" s="162" t="s">
        <v>257</v>
      </c>
      <c r="H315" s="163">
        <v>1</v>
      </c>
      <c r="I315" s="164"/>
      <c r="J315" s="163">
        <f t="shared" si="70"/>
        <v>0</v>
      </c>
      <c r="K315" s="165"/>
      <c r="L315" s="166"/>
      <c r="M315" s="167" t="s">
        <v>1</v>
      </c>
      <c r="N315" s="168" t="s">
        <v>37</v>
      </c>
      <c r="P315" s="155">
        <f t="shared" si="71"/>
        <v>0</v>
      </c>
      <c r="Q315" s="155">
        <v>0</v>
      </c>
      <c r="R315" s="155">
        <f t="shared" si="72"/>
        <v>0</v>
      </c>
      <c r="S315" s="155">
        <v>0</v>
      </c>
      <c r="T315" s="156">
        <f t="shared" si="73"/>
        <v>0</v>
      </c>
      <c r="AR315" s="157" t="s">
        <v>201</v>
      </c>
      <c r="AT315" s="157" t="s">
        <v>244</v>
      </c>
      <c r="AU315" s="157" t="s">
        <v>178</v>
      </c>
      <c r="AY315" s="13" t="s">
        <v>172</v>
      </c>
      <c r="BE315" s="158">
        <f t="shared" si="74"/>
        <v>0</v>
      </c>
      <c r="BF315" s="158">
        <f t="shared" si="75"/>
        <v>0</v>
      </c>
      <c r="BG315" s="158">
        <f t="shared" si="76"/>
        <v>0</v>
      </c>
      <c r="BH315" s="158">
        <f t="shared" si="77"/>
        <v>0</v>
      </c>
      <c r="BI315" s="158">
        <f t="shared" si="78"/>
        <v>0</v>
      </c>
      <c r="BJ315" s="13" t="s">
        <v>178</v>
      </c>
      <c r="BK315" s="158">
        <f t="shared" si="79"/>
        <v>0</v>
      </c>
      <c r="BL315" s="13" t="s">
        <v>177</v>
      </c>
      <c r="BM315" s="157" t="s">
        <v>1965</v>
      </c>
    </row>
    <row r="316" spans="2:65" s="1" customFormat="1" ht="16.5" customHeight="1" x14ac:dyDescent="0.2">
      <c r="B316" s="145"/>
      <c r="C316" s="159" t="s">
        <v>680</v>
      </c>
      <c r="D316" s="159" t="s">
        <v>244</v>
      </c>
      <c r="E316" s="160"/>
      <c r="F316" s="161" t="s">
        <v>1931</v>
      </c>
      <c r="G316" s="162" t="s">
        <v>257</v>
      </c>
      <c r="H316" s="163">
        <v>1</v>
      </c>
      <c r="I316" s="164"/>
      <c r="J316" s="163">
        <f t="shared" si="70"/>
        <v>0</v>
      </c>
      <c r="K316" s="165"/>
      <c r="L316" s="166"/>
      <c r="M316" s="167" t="s">
        <v>1</v>
      </c>
      <c r="N316" s="168" t="s">
        <v>37</v>
      </c>
      <c r="P316" s="155">
        <f t="shared" si="71"/>
        <v>0</v>
      </c>
      <c r="Q316" s="155">
        <v>0</v>
      </c>
      <c r="R316" s="155">
        <f t="shared" si="72"/>
        <v>0</v>
      </c>
      <c r="S316" s="155">
        <v>0</v>
      </c>
      <c r="T316" s="156">
        <f t="shared" si="73"/>
        <v>0</v>
      </c>
      <c r="AR316" s="157" t="s">
        <v>201</v>
      </c>
      <c r="AT316" s="157" t="s">
        <v>244</v>
      </c>
      <c r="AU316" s="157" t="s">
        <v>178</v>
      </c>
      <c r="AY316" s="13" t="s">
        <v>172</v>
      </c>
      <c r="BE316" s="158">
        <f t="shared" si="74"/>
        <v>0</v>
      </c>
      <c r="BF316" s="158">
        <f t="shared" si="75"/>
        <v>0</v>
      </c>
      <c r="BG316" s="158">
        <f t="shared" si="76"/>
        <v>0</v>
      </c>
      <c r="BH316" s="158">
        <f t="shared" si="77"/>
        <v>0</v>
      </c>
      <c r="BI316" s="158">
        <f t="shared" si="78"/>
        <v>0</v>
      </c>
      <c r="BJ316" s="13" t="s">
        <v>178</v>
      </c>
      <c r="BK316" s="158">
        <f t="shared" si="79"/>
        <v>0</v>
      </c>
      <c r="BL316" s="13" t="s">
        <v>177</v>
      </c>
      <c r="BM316" s="157" t="s">
        <v>1966</v>
      </c>
    </row>
    <row r="317" spans="2:65" s="1" customFormat="1" ht="16.5" customHeight="1" x14ac:dyDescent="0.2">
      <c r="B317" s="145"/>
      <c r="C317" s="146" t="s">
        <v>683</v>
      </c>
      <c r="D317" s="146" t="s">
        <v>174</v>
      </c>
      <c r="E317" s="147"/>
      <c r="F317" s="148" t="s">
        <v>1967</v>
      </c>
      <c r="G317" s="149" t="s">
        <v>238</v>
      </c>
      <c r="H317" s="150">
        <v>3.39</v>
      </c>
      <c r="I317" s="151"/>
      <c r="J317" s="150">
        <f t="shared" si="70"/>
        <v>0</v>
      </c>
      <c r="K317" s="152"/>
      <c r="L317" s="28"/>
      <c r="M317" s="153" t="s">
        <v>1</v>
      </c>
      <c r="N317" s="154" t="s">
        <v>37</v>
      </c>
      <c r="P317" s="155">
        <f t="shared" si="71"/>
        <v>0</v>
      </c>
      <c r="Q317" s="155">
        <v>0</v>
      </c>
      <c r="R317" s="155">
        <f t="shared" si="72"/>
        <v>0</v>
      </c>
      <c r="S317" s="155">
        <v>0</v>
      </c>
      <c r="T317" s="156">
        <f t="shared" si="73"/>
        <v>0</v>
      </c>
      <c r="AR317" s="157" t="s">
        <v>177</v>
      </c>
      <c r="AT317" s="157" t="s">
        <v>174</v>
      </c>
      <c r="AU317" s="157" t="s">
        <v>178</v>
      </c>
      <c r="AY317" s="13" t="s">
        <v>172</v>
      </c>
      <c r="BE317" s="158">
        <f t="shared" si="74"/>
        <v>0</v>
      </c>
      <c r="BF317" s="158">
        <f t="shared" si="75"/>
        <v>0</v>
      </c>
      <c r="BG317" s="158">
        <f t="shared" si="76"/>
        <v>0</v>
      </c>
      <c r="BH317" s="158">
        <f t="shared" si="77"/>
        <v>0</v>
      </c>
      <c r="BI317" s="158">
        <f t="shared" si="78"/>
        <v>0</v>
      </c>
      <c r="BJ317" s="13" t="s">
        <v>178</v>
      </c>
      <c r="BK317" s="158">
        <f t="shared" si="79"/>
        <v>0</v>
      </c>
      <c r="BL317" s="13" t="s">
        <v>177</v>
      </c>
      <c r="BM317" s="157" t="s">
        <v>1968</v>
      </c>
    </row>
    <row r="318" spans="2:65" s="1" customFormat="1" ht="24" customHeight="1" x14ac:dyDescent="0.2">
      <c r="B318" s="145"/>
      <c r="C318" s="146" t="s">
        <v>692</v>
      </c>
      <c r="D318" s="146" t="s">
        <v>174</v>
      </c>
      <c r="E318" s="147"/>
      <c r="F318" s="148" t="s">
        <v>1937</v>
      </c>
      <c r="G318" s="149" t="s">
        <v>257</v>
      </c>
      <c r="H318" s="150">
        <v>25</v>
      </c>
      <c r="I318" s="151"/>
      <c r="J318" s="150">
        <f t="shared" si="70"/>
        <v>0</v>
      </c>
      <c r="K318" s="152"/>
      <c r="L318" s="28"/>
      <c r="M318" s="153" t="s">
        <v>1</v>
      </c>
      <c r="N318" s="154" t="s">
        <v>37</v>
      </c>
      <c r="P318" s="155">
        <f t="shared" si="71"/>
        <v>0</v>
      </c>
      <c r="Q318" s="155">
        <v>0</v>
      </c>
      <c r="R318" s="155">
        <f t="shared" si="72"/>
        <v>0</v>
      </c>
      <c r="S318" s="155">
        <v>0</v>
      </c>
      <c r="T318" s="156">
        <f t="shared" si="73"/>
        <v>0</v>
      </c>
      <c r="AR318" s="157" t="s">
        <v>177</v>
      </c>
      <c r="AT318" s="157" t="s">
        <v>174</v>
      </c>
      <c r="AU318" s="157" t="s">
        <v>178</v>
      </c>
      <c r="AY318" s="13" t="s">
        <v>172</v>
      </c>
      <c r="BE318" s="158">
        <f t="shared" si="74"/>
        <v>0</v>
      </c>
      <c r="BF318" s="158">
        <f t="shared" si="75"/>
        <v>0</v>
      </c>
      <c r="BG318" s="158">
        <f t="shared" si="76"/>
        <v>0</v>
      </c>
      <c r="BH318" s="158">
        <f t="shared" si="77"/>
        <v>0</v>
      </c>
      <c r="BI318" s="158">
        <f t="shared" si="78"/>
        <v>0</v>
      </c>
      <c r="BJ318" s="13" t="s">
        <v>178</v>
      </c>
      <c r="BK318" s="158">
        <f t="shared" si="79"/>
        <v>0</v>
      </c>
      <c r="BL318" s="13" t="s">
        <v>177</v>
      </c>
      <c r="BM318" s="157" t="s">
        <v>1969</v>
      </c>
    </row>
    <row r="319" spans="2:65" s="11" customFormat="1" ht="22.8" customHeight="1" x14ac:dyDescent="0.25">
      <c r="B319" s="133"/>
      <c r="D319" s="134" t="s">
        <v>70</v>
      </c>
      <c r="E319" s="143"/>
      <c r="F319" s="143" t="s">
        <v>1970</v>
      </c>
      <c r="I319" s="136"/>
      <c r="J319" s="144">
        <f>BK319</f>
        <v>0</v>
      </c>
      <c r="L319" s="133"/>
      <c r="M319" s="138"/>
      <c r="P319" s="139">
        <f>SUM(P320:P335)</f>
        <v>0</v>
      </c>
      <c r="R319" s="139">
        <f>SUM(R320:R335)</f>
        <v>0</v>
      </c>
      <c r="T319" s="140">
        <f>SUM(T320:T335)</f>
        <v>0</v>
      </c>
      <c r="AR319" s="134" t="s">
        <v>79</v>
      </c>
      <c r="AT319" s="141" t="s">
        <v>70</v>
      </c>
      <c r="AU319" s="141" t="s">
        <v>79</v>
      </c>
      <c r="AY319" s="134" t="s">
        <v>172</v>
      </c>
      <c r="BK319" s="142">
        <f>SUM(BK320:BK335)</f>
        <v>0</v>
      </c>
    </row>
    <row r="320" spans="2:65" s="1" customFormat="1" ht="36" customHeight="1" x14ac:dyDescent="0.2">
      <c r="B320" s="145"/>
      <c r="C320" s="159" t="s">
        <v>695</v>
      </c>
      <c r="D320" s="159" t="s">
        <v>244</v>
      </c>
      <c r="E320" s="160"/>
      <c r="F320" s="161" t="s">
        <v>1971</v>
      </c>
      <c r="G320" s="162" t="s">
        <v>257</v>
      </c>
      <c r="H320" s="163">
        <v>1</v>
      </c>
      <c r="I320" s="164"/>
      <c r="J320" s="163">
        <f t="shared" ref="J320:J335" si="80">ROUND(I320*H320,2)</f>
        <v>0</v>
      </c>
      <c r="K320" s="165"/>
      <c r="L320" s="166"/>
      <c r="M320" s="167" t="s">
        <v>1</v>
      </c>
      <c r="N320" s="168" t="s">
        <v>37</v>
      </c>
      <c r="P320" s="155">
        <f t="shared" ref="P320:P335" si="81">O320*H320</f>
        <v>0</v>
      </c>
      <c r="Q320" s="155">
        <v>0</v>
      </c>
      <c r="R320" s="155">
        <f t="shared" ref="R320:R335" si="82">Q320*H320</f>
        <v>0</v>
      </c>
      <c r="S320" s="155">
        <v>0</v>
      </c>
      <c r="T320" s="156">
        <f t="shared" ref="T320:T335" si="83">S320*H320</f>
        <v>0</v>
      </c>
      <c r="AR320" s="157" t="s">
        <v>201</v>
      </c>
      <c r="AT320" s="157" t="s">
        <v>244</v>
      </c>
      <c r="AU320" s="157" t="s">
        <v>178</v>
      </c>
      <c r="AY320" s="13" t="s">
        <v>172</v>
      </c>
      <c r="BE320" s="158">
        <f t="shared" ref="BE320:BE335" si="84">IF(N320="základná",J320,0)</f>
        <v>0</v>
      </c>
      <c r="BF320" s="158">
        <f t="shared" ref="BF320:BF335" si="85">IF(N320="znížená",J320,0)</f>
        <v>0</v>
      </c>
      <c r="BG320" s="158">
        <f t="shared" ref="BG320:BG335" si="86">IF(N320="zákl. prenesená",J320,0)</f>
        <v>0</v>
      </c>
      <c r="BH320" s="158">
        <f t="shared" ref="BH320:BH335" si="87">IF(N320="zníž. prenesená",J320,0)</f>
        <v>0</v>
      </c>
      <c r="BI320" s="158">
        <f t="shared" ref="BI320:BI335" si="88">IF(N320="nulová",J320,0)</f>
        <v>0</v>
      </c>
      <c r="BJ320" s="13" t="s">
        <v>178</v>
      </c>
      <c r="BK320" s="158">
        <f t="shared" ref="BK320:BK335" si="89">ROUND(I320*H320,2)</f>
        <v>0</v>
      </c>
      <c r="BL320" s="13" t="s">
        <v>177</v>
      </c>
      <c r="BM320" s="157" t="s">
        <v>1972</v>
      </c>
    </row>
    <row r="321" spans="2:65" s="1" customFormat="1" ht="16.5" customHeight="1" x14ac:dyDescent="0.2">
      <c r="B321" s="145"/>
      <c r="C321" s="146" t="s">
        <v>698</v>
      </c>
      <c r="D321" s="146" t="s">
        <v>174</v>
      </c>
      <c r="E321" s="147"/>
      <c r="F321" s="148" t="s">
        <v>1620</v>
      </c>
      <c r="G321" s="149" t="s">
        <v>1192</v>
      </c>
      <c r="H321" s="150">
        <v>32</v>
      </c>
      <c r="I321" s="151"/>
      <c r="J321" s="150">
        <f t="shared" si="80"/>
        <v>0</v>
      </c>
      <c r="K321" s="152"/>
      <c r="L321" s="28"/>
      <c r="M321" s="153" t="s">
        <v>1</v>
      </c>
      <c r="N321" s="154" t="s">
        <v>37</v>
      </c>
      <c r="P321" s="155">
        <f t="shared" si="81"/>
        <v>0</v>
      </c>
      <c r="Q321" s="155">
        <v>0</v>
      </c>
      <c r="R321" s="155">
        <f t="shared" si="82"/>
        <v>0</v>
      </c>
      <c r="S321" s="155">
        <v>0</v>
      </c>
      <c r="T321" s="156">
        <f t="shared" si="83"/>
        <v>0</v>
      </c>
      <c r="AR321" s="157" t="s">
        <v>177</v>
      </c>
      <c r="AT321" s="157" t="s">
        <v>174</v>
      </c>
      <c r="AU321" s="157" t="s">
        <v>178</v>
      </c>
      <c r="AY321" s="13" t="s">
        <v>172</v>
      </c>
      <c r="BE321" s="158">
        <f t="shared" si="84"/>
        <v>0</v>
      </c>
      <c r="BF321" s="158">
        <f t="shared" si="85"/>
        <v>0</v>
      </c>
      <c r="BG321" s="158">
        <f t="shared" si="86"/>
        <v>0</v>
      </c>
      <c r="BH321" s="158">
        <f t="shared" si="87"/>
        <v>0</v>
      </c>
      <c r="BI321" s="158">
        <f t="shared" si="88"/>
        <v>0</v>
      </c>
      <c r="BJ321" s="13" t="s">
        <v>178</v>
      </c>
      <c r="BK321" s="158">
        <f t="shared" si="89"/>
        <v>0</v>
      </c>
      <c r="BL321" s="13" t="s">
        <v>177</v>
      </c>
      <c r="BM321" s="157" t="s">
        <v>1973</v>
      </c>
    </row>
    <row r="322" spans="2:65" s="1" customFormat="1" ht="16.5" customHeight="1" x14ac:dyDescent="0.2">
      <c r="B322" s="145"/>
      <c r="C322" s="159" t="s">
        <v>701</v>
      </c>
      <c r="D322" s="159" t="s">
        <v>244</v>
      </c>
      <c r="E322" s="160"/>
      <c r="F322" s="161" t="s">
        <v>1622</v>
      </c>
      <c r="G322" s="162" t="s">
        <v>257</v>
      </c>
      <c r="H322" s="163">
        <v>32</v>
      </c>
      <c r="I322" s="164"/>
      <c r="J322" s="163">
        <f t="shared" si="80"/>
        <v>0</v>
      </c>
      <c r="K322" s="165"/>
      <c r="L322" s="166"/>
      <c r="M322" s="167" t="s">
        <v>1</v>
      </c>
      <c r="N322" s="168" t="s">
        <v>37</v>
      </c>
      <c r="P322" s="155">
        <f t="shared" si="81"/>
        <v>0</v>
      </c>
      <c r="Q322" s="155">
        <v>0</v>
      </c>
      <c r="R322" s="155">
        <f t="shared" si="82"/>
        <v>0</v>
      </c>
      <c r="S322" s="155">
        <v>0</v>
      </c>
      <c r="T322" s="156">
        <f t="shared" si="83"/>
        <v>0</v>
      </c>
      <c r="AR322" s="157" t="s">
        <v>201</v>
      </c>
      <c r="AT322" s="157" t="s">
        <v>244</v>
      </c>
      <c r="AU322" s="157" t="s">
        <v>178</v>
      </c>
      <c r="AY322" s="13" t="s">
        <v>172</v>
      </c>
      <c r="BE322" s="158">
        <f t="shared" si="84"/>
        <v>0</v>
      </c>
      <c r="BF322" s="158">
        <f t="shared" si="85"/>
        <v>0</v>
      </c>
      <c r="BG322" s="158">
        <f t="shared" si="86"/>
        <v>0</v>
      </c>
      <c r="BH322" s="158">
        <f t="shared" si="87"/>
        <v>0</v>
      </c>
      <c r="BI322" s="158">
        <f t="shared" si="88"/>
        <v>0</v>
      </c>
      <c r="BJ322" s="13" t="s">
        <v>178</v>
      </c>
      <c r="BK322" s="158">
        <f t="shared" si="89"/>
        <v>0</v>
      </c>
      <c r="BL322" s="13" t="s">
        <v>177</v>
      </c>
      <c r="BM322" s="157" t="s">
        <v>1974</v>
      </c>
    </row>
    <row r="323" spans="2:65" s="1" customFormat="1" ht="16.5" customHeight="1" x14ac:dyDescent="0.2">
      <c r="B323" s="145"/>
      <c r="C323" s="146" t="s">
        <v>704</v>
      </c>
      <c r="D323" s="146" t="s">
        <v>174</v>
      </c>
      <c r="E323" s="147"/>
      <c r="F323" s="148" t="s">
        <v>1975</v>
      </c>
      <c r="G323" s="149" t="s">
        <v>1192</v>
      </c>
      <c r="H323" s="150">
        <v>32</v>
      </c>
      <c r="I323" s="151"/>
      <c r="J323" s="150">
        <f t="shared" si="80"/>
        <v>0</v>
      </c>
      <c r="K323" s="152"/>
      <c r="L323" s="28"/>
      <c r="M323" s="153" t="s">
        <v>1</v>
      </c>
      <c r="N323" s="154" t="s">
        <v>37</v>
      </c>
      <c r="P323" s="155">
        <f t="shared" si="81"/>
        <v>0</v>
      </c>
      <c r="Q323" s="155">
        <v>0</v>
      </c>
      <c r="R323" s="155">
        <f t="shared" si="82"/>
        <v>0</v>
      </c>
      <c r="S323" s="155">
        <v>0</v>
      </c>
      <c r="T323" s="156">
        <f t="shared" si="83"/>
        <v>0</v>
      </c>
      <c r="AR323" s="157" t="s">
        <v>177</v>
      </c>
      <c r="AT323" s="157" t="s">
        <v>174</v>
      </c>
      <c r="AU323" s="157" t="s">
        <v>178</v>
      </c>
      <c r="AY323" s="13" t="s">
        <v>172</v>
      </c>
      <c r="BE323" s="158">
        <f t="shared" si="84"/>
        <v>0</v>
      </c>
      <c r="BF323" s="158">
        <f t="shared" si="85"/>
        <v>0</v>
      </c>
      <c r="BG323" s="158">
        <f t="shared" si="86"/>
        <v>0</v>
      </c>
      <c r="BH323" s="158">
        <f t="shared" si="87"/>
        <v>0</v>
      </c>
      <c r="BI323" s="158">
        <f t="shared" si="88"/>
        <v>0</v>
      </c>
      <c r="BJ323" s="13" t="s">
        <v>178</v>
      </c>
      <c r="BK323" s="158">
        <f t="shared" si="89"/>
        <v>0</v>
      </c>
      <c r="BL323" s="13" t="s">
        <v>177</v>
      </c>
      <c r="BM323" s="157" t="s">
        <v>1976</v>
      </c>
    </row>
    <row r="324" spans="2:65" s="1" customFormat="1" ht="16.5" customHeight="1" x14ac:dyDescent="0.2">
      <c r="B324" s="145"/>
      <c r="C324" s="159" t="s">
        <v>707</v>
      </c>
      <c r="D324" s="159" t="s">
        <v>244</v>
      </c>
      <c r="E324" s="160"/>
      <c r="F324" s="161" t="s">
        <v>1977</v>
      </c>
      <c r="G324" s="162" t="s">
        <v>257</v>
      </c>
      <c r="H324" s="163">
        <v>18</v>
      </c>
      <c r="I324" s="164"/>
      <c r="J324" s="163">
        <f t="shared" si="80"/>
        <v>0</v>
      </c>
      <c r="K324" s="165"/>
      <c r="L324" s="166"/>
      <c r="M324" s="167" t="s">
        <v>1</v>
      </c>
      <c r="N324" s="168" t="s">
        <v>37</v>
      </c>
      <c r="P324" s="155">
        <f t="shared" si="81"/>
        <v>0</v>
      </c>
      <c r="Q324" s="155">
        <v>0</v>
      </c>
      <c r="R324" s="155">
        <f t="shared" si="82"/>
        <v>0</v>
      </c>
      <c r="S324" s="155">
        <v>0</v>
      </c>
      <c r="T324" s="156">
        <f t="shared" si="83"/>
        <v>0</v>
      </c>
      <c r="AR324" s="157" t="s">
        <v>201</v>
      </c>
      <c r="AT324" s="157" t="s">
        <v>244</v>
      </c>
      <c r="AU324" s="157" t="s">
        <v>178</v>
      </c>
      <c r="AY324" s="13" t="s">
        <v>172</v>
      </c>
      <c r="BE324" s="158">
        <f t="shared" si="84"/>
        <v>0</v>
      </c>
      <c r="BF324" s="158">
        <f t="shared" si="85"/>
        <v>0</v>
      </c>
      <c r="BG324" s="158">
        <f t="shared" si="86"/>
        <v>0</v>
      </c>
      <c r="BH324" s="158">
        <f t="shared" si="87"/>
        <v>0</v>
      </c>
      <c r="BI324" s="158">
        <f t="shared" si="88"/>
        <v>0</v>
      </c>
      <c r="BJ324" s="13" t="s">
        <v>178</v>
      </c>
      <c r="BK324" s="158">
        <f t="shared" si="89"/>
        <v>0</v>
      </c>
      <c r="BL324" s="13" t="s">
        <v>177</v>
      </c>
      <c r="BM324" s="157" t="s">
        <v>1978</v>
      </c>
    </row>
    <row r="325" spans="2:65" s="1" customFormat="1" ht="16.5" customHeight="1" x14ac:dyDescent="0.2">
      <c r="B325" s="145"/>
      <c r="C325" s="159" t="s">
        <v>710</v>
      </c>
      <c r="D325" s="159" t="s">
        <v>244</v>
      </c>
      <c r="E325" s="160"/>
      <c r="F325" s="161" t="s">
        <v>1979</v>
      </c>
      <c r="G325" s="162" t="s">
        <v>257</v>
      </c>
      <c r="H325" s="163">
        <v>14</v>
      </c>
      <c r="I325" s="164"/>
      <c r="J325" s="163">
        <f t="shared" si="80"/>
        <v>0</v>
      </c>
      <c r="K325" s="165"/>
      <c r="L325" s="166"/>
      <c r="M325" s="167" t="s">
        <v>1</v>
      </c>
      <c r="N325" s="168" t="s">
        <v>37</v>
      </c>
      <c r="P325" s="155">
        <f t="shared" si="81"/>
        <v>0</v>
      </c>
      <c r="Q325" s="155">
        <v>0</v>
      </c>
      <c r="R325" s="155">
        <f t="shared" si="82"/>
        <v>0</v>
      </c>
      <c r="S325" s="155">
        <v>0</v>
      </c>
      <c r="T325" s="156">
        <f t="shared" si="83"/>
        <v>0</v>
      </c>
      <c r="AR325" s="157" t="s">
        <v>201</v>
      </c>
      <c r="AT325" s="157" t="s">
        <v>244</v>
      </c>
      <c r="AU325" s="157" t="s">
        <v>178</v>
      </c>
      <c r="AY325" s="13" t="s">
        <v>172</v>
      </c>
      <c r="BE325" s="158">
        <f t="shared" si="84"/>
        <v>0</v>
      </c>
      <c r="BF325" s="158">
        <f t="shared" si="85"/>
        <v>0</v>
      </c>
      <c r="BG325" s="158">
        <f t="shared" si="86"/>
        <v>0</v>
      </c>
      <c r="BH325" s="158">
        <f t="shared" si="87"/>
        <v>0</v>
      </c>
      <c r="BI325" s="158">
        <f t="shared" si="88"/>
        <v>0</v>
      </c>
      <c r="BJ325" s="13" t="s">
        <v>178</v>
      </c>
      <c r="BK325" s="158">
        <f t="shared" si="89"/>
        <v>0</v>
      </c>
      <c r="BL325" s="13" t="s">
        <v>177</v>
      </c>
      <c r="BM325" s="157" t="s">
        <v>1980</v>
      </c>
    </row>
    <row r="326" spans="2:65" s="1" customFormat="1" ht="24" customHeight="1" x14ac:dyDescent="0.2">
      <c r="B326" s="145"/>
      <c r="C326" s="146" t="s">
        <v>713</v>
      </c>
      <c r="D326" s="146" t="s">
        <v>174</v>
      </c>
      <c r="E326" s="147"/>
      <c r="F326" s="148" t="s">
        <v>1981</v>
      </c>
      <c r="G326" s="149" t="s">
        <v>395</v>
      </c>
      <c r="H326" s="150">
        <v>490</v>
      </c>
      <c r="I326" s="151"/>
      <c r="J326" s="150">
        <f t="shared" si="80"/>
        <v>0</v>
      </c>
      <c r="K326" s="152"/>
      <c r="L326" s="28"/>
      <c r="M326" s="153" t="s">
        <v>1</v>
      </c>
      <c r="N326" s="154" t="s">
        <v>37</v>
      </c>
      <c r="P326" s="155">
        <f t="shared" si="81"/>
        <v>0</v>
      </c>
      <c r="Q326" s="155">
        <v>0</v>
      </c>
      <c r="R326" s="155">
        <f t="shared" si="82"/>
        <v>0</v>
      </c>
      <c r="S326" s="155">
        <v>0</v>
      </c>
      <c r="T326" s="156">
        <f t="shared" si="83"/>
        <v>0</v>
      </c>
      <c r="AR326" s="157" t="s">
        <v>177</v>
      </c>
      <c r="AT326" s="157" t="s">
        <v>174</v>
      </c>
      <c r="AU326" s="157" t="s">
        <v>178</v>
      </c>
      <c r="AY326" s="13" t="s">
        <v>172</v>
      </c>
      <c r="BE326" s="158">
        <f t="shared" si="84"/>
        <v>0</v>
      </c>
      <c r="BF326" s="158">
        <f t="shared" si="85"/>
        <v>0</v>
      </c>
      <c r="BG326" s="158">
        <f t="shared" si="86"/>
        <v>0</v>
      </c>
      <c r="BH326" s="158">
        <f t="shared" si="87"/>
        <v>0</v>
      </c>
      <c r="BI326" s="158">
        <f t="shared" si="88"/>
        <v>0</v>
      </c>
      <c r="BJ326" s="13" t="s">
        <v>178</v>
      </c>
      <c r="BK326" s="158">
        <f t="shared" si="89"/>
        <v>0</v>
      </c>
      <c r="BL326" s="13" t="s">
        <v>177</v>
      </c>
      <c r="BM326" s="157" t="s">
        <v>1982</v>
      </c>
    </row>
    <row r="327" spans="2:65" s="1" customFormat="1" ht="16.5" customHeight="1" x14ac:dyDescent="0.2">
      <c r="B327" s="145"/>
      <c r="C327" s="159" t="s">
        <v>716</v>
      </c>
      <c r="D327" s="159" t="s">
        <v>244</v>
      </c>
      <c r="E327" s="160"/>
      <c r="F327" s="161" t="s">
        <v>1983</v>
      </c>
      <c r="G327" s="162" t="s">
        <v>395</v>
      </c>
      <c r="H327" s="163">
        <v>514.5</v>
      </c>
      <c r="I327" s="164"/>
      <c r="J327" s="163">
        <f t="shared" si="80"/>
        <v>0</v>
      </c>
      <c r="K327" s="165"/>
      <c r="L327" s="166"/>
      <c r="M327" s="167" t="s">
        <v>1</v>
      </c>
      <c r="N327" s="168" t="s">
        <v>37</v>
      </c>
      <c r="P327" s="155">
        <f t="shared" si="81"/>
        <v>0</v>
      </c>
      <c r="Q327" s="155">
        <v>0</v>
      </c>
      <c r="R327" s="155">
        <f t="shared" si="82"/>
        <v>0</v>
      </c>
      <c r="S327" s="155">
        <v>0</v>
      </c>
      <c r="T327" s="156">
        <f t="shared" si="83"/>
        <v>0</v>
      </c>
      <c r="AR327" s="157" t="s">
        <v>201</v>
      </c>
      <c r="AT327" s="157" t="s">
        <v>244</v>
      </c>
      <c r="AU327" s="157" t="s">
        <v>178</v>
      </c>
      <c r="AY327" s="13" t="s">
        <v>172</v>
      </c>
      <c r="BE327" s="158">
        <f t="shared" si="84"/>
        <v>0</v>
      </c>
      <c r="BF327" s="158">
        <f t="shared" si="85"/>
        <v>0</v>
      </c>
      <c r="BG327" s="158">
        <f t="shared" si="86"/>
        <v>0</v>
      </c>
      <c r="BH327" s="158">
        <f t="shared" si="87"/>
        <v>0</v>
      </c>
      <c r="BI327" s="158">
        <f t="shared" si="88"/>
        <v>0</v>
      </c>
      <c r="BJ327" s="13" t="s">
        <v>178</v>
      </c>
      <c r="BK327" s="158">
        <f t="shared" si="89"/>
        <v>0</v>
      </c>
      <c r="BL327" s="13" t="s">
        <v>177</v>
      </c>
      <c r="BM327" s="157" t="s">
        <v>1984</v>
      </c>
    </row>
    <row r="328" spans="2:65" s="1" customFormat="1" ht="24" customHeight="1" x14ac:dyDescent="0.2">
      <c r="B328" s="145"/>
      <c r="C328" s="146" t="s">
        <v>719</v>
      </c>
      <c r="D328" s="146" t="s">
        <v>174</v>
      </c>
      <c r="E328" s="147"/>
      <c r="F328" s="148" t="s">
        <v>1985</v>
      </c>
      <c r="G328" s="149" t="s">
        <v>395</v>
      </c>
      <c r="H328" s="150">
        <v>1260</v>
      </c>
      <c r="I328" s="151"/>
      <c r="J328" s="150">
        <f t="shared" si="80"/>
        <v>0</v>
      </c>
      <c r="K328" s="152"/>
      <c r="L328" s="28"/>
      <c r="M328" s="153" t="s">
        <v>1</v>
      </c>
      <c r="N328" s="154" t="s">
        <v>37</v>
      </c>
      <c r="P328" s="155">
        <f t="shared" si="81"/>
        <v>0</v>
      </c>
      <c r="Q328" s="155">
        <v>0</v>
      </c>
      <c r="R328" s="155">
        <f t="shared" si="82"/>
        <v>0</v>
      </c>
      <c r="S328" s="155">
        <v>0</v>
      </c>
      <c r="T328" s="156">
        <f t="shared" si="83"/>
        <v>0</v>
      </c>
      <c r="AR328" s="157" t="s">
        <v>177</v>
      </c>
      <c r="AT328" s="157" t="s">
        <v>174</v>
      </c>
      <c r="AU328" s="157" t="s">
        <v>178</v>
      </c>
      <c r="AY328" s="13" t="s">
        <v>172</v>
      </c>
      <c r="BE328" s="158">
        <f t="shared" si="84"/>
        <v>0</v>
      </c>
      <c r="BF328" s="158">
        <f t="shared" si="85"/>
        <v>0</v>
      </c>
      <c r="BG328" s="158">
        <f t="shared" si="86"/>
        <v>0</v>
      </c>
      <c r="BH328" s="158">
        <f t="shared" si="87"/>
        <v>0</v>
      </c>
      <c r="BI328" s="158">
        <f t="shared" si="88"/>
        <v>0</v>
      </c>
      <c r="BJ328" s="13" t="s">
        <v>178</v>
      </c>
      <c r="BK328" s="158">
        <f t="shared" si="89"/>
        <v>0</v>
      </c>
      <c r="BL328" s="13" t="s">
        <v>177</v>
      </c>
      <c r="BM328" s="157" t="s">
        <v>1986</v>
      </c>
    </row>
    <row r="329" spans="2:65" s="1" customFormat="1" ht="16.5" customHeight="1" x14ac:dyDescent="0.2">
      <c r="B329" s="145"/>
      <c r="C329" s="159" t="s">
        <v>722</v>
      </c>
      <c r="D329" s="159" t="s">
        <v>244</v>
      </c>
      <c r="E329" s="160"/>
      <c r="F329" s="161" t="s">
        <v>1987</v>
      </c>
      <c r="G329" s="162" t="s">
        <v>395</v>
      </c>
      <c r="H329" s="163">
        <v>1323</v>
      </c>
      <c r="I329" s="164"/>
      <c r="J329" s="163">
        <f t="shared" si="80"/>
        <v>0</v>
      </c>
      <c r="K329" s="165"/>
      <c r="L329" s="166"/>
      <c r="M329" s="167" t="s">
        <v>1</v>
      </c>
      <c r="N329" s="168" t="s">
        <v>37</v>
      </c>
      <c r="P329" s="155">
        <f t="shared" si="81"/>
        <v>0</v>
      </c>
      <c r="Q329" s="155">
        <v>0</v>
      </c>
      <c r="R329" s="155">
        <f t="shared" si="82"/>
        <v>0</v>
      </c>
      <c r="S329" s="155">
        <v>0</v>
      </c>
      <c r="T329" s="156">
        <f t="shared" si="83"/>
        <v>0</v>
      </c>
      <c r="AR329" s="157" t="s">
        <v>201</v>
      </c>
      <c r="AT329" s="157" t="s">
        <v>244</v>
      </c>
      <c r="AU329" s="157" t="s">
        <v>178</v>
      </c>
      <c r="AY329" s="13" t="s">
        <v>172</v>
      </c>
      <c r="BE329" s="158">
        <f t="shared" si="84"/>
        <v>0</v>
      </c>
      <c r="BF329" s="158">
        <f t="shared" si="85"/>
        <v>0</v>
      </c>
      <c r="BG329" s="158">
        <f t="shared" si="86"/>
        <v>0</v>
      </c>
      <c r="BH329" s="158">
        <f t="shared" si="87"/>
        <v>0</v>
      </c>
      <c r="BI329" s="158">
        <f t="shared" si="88"/>
        <v>0</v>
      </c>
      <c r="BJ329" s="13" t="s">
        <v>178</v>
      </c>
      <c r="BK329" s="158">
        <f t="shared" si="89"/>
        <v>0</v>
      </c>
      <c r="BL329" s="13" t="s">
        <v>177</v>
      </c>
      <c r="BM329" s="157" t="s">
        <v>1988</v>
      </c>
    </row>
    <row r="330" spans="2:65" s="1" customFormat="1" ht="16.5" customHeight="1" x14ac:dyDescent="0.2">
      <c r="B330" s="145"/>
      <c r="C330" s="146" t="s">
        <v>725</v>
      </c>
      <c r="D330" s="146" t="s">
        <v>174</v>
      </c>
      <c r="E330" s="147"/>
      <c r="F330" s="148" t="s">
        <v>1989</v>
      </c>
      <c r="G330" s="149" t="s">
        <v>257</v>
      </c>
      <c r="H330" s="150">
        <v>18</v>
      </c>
      <c r="I330" s="151"/>
      <c r="J330" s="150">
        <f t="shared" si="80"/>
        <v>0</v>
      </c>
      <c r="K330" s="152"/>
      <c r="L330" s="28"/>
      <c r="M330" s="153" t="s">
        <v>1</v>
      </c>
      <c r="N330" s="154" t="s">
        <v>37</v>
      </c>
      <c r="P330" s="155">
        <f t="shared" si="81"/>
        <v>0</v>
      </c>
      <c r="Q330" s="155">
        <v>0</v>
      </c>
      <c r="R330" s="155">
        <f t="shared" si="82"/>
        <v>0</v>
      </c>
      <c r="S330" s="155">
        <v>0</v>
      </c>
      <c r="T330" s="156">
        <f t="shared" si="83"/>
        <v>0</v>
      </c>
      <c r="AR330" s="157" t="s">
        <v>177</v>
      </c>
      <c r="AT330" s="157" t="s">
        <v>174</v>
      </c>
      <c r="AU330" s="157" t="s">
        <v>178</v>
      </c>
      <c r="AY330" s="13" t="s">
        <v>172</v>
      </c>
      <c r="BE330" s="158">
        <f t="shared" si="84"/>
        <v>0</v>
      </c>
      <c r="BF330" s="158">
        <f t="shared" si="85"/>
        <v>0</v>
      </c>
      <c r="BG330" s="158">
        <f t="shared" si="86"/>
        <v>0</v>
      </c>
      <c r="BH330" s="158">
        <f t="shared" si="87"/>
        <v>0</v>
      </c>
      <c r="BI330" s="158">
        <f t="shared" si="88"/>
        <v>0</v>
      </c>
      <c r="BJ330" s="13" t="s">
        <v>178</v>
      </c>
      <c r="BK330" s="158">
        <f t="shared" si="89"/>
        <v>0</v>
      </c>
      <c r="BL330" s="13" t="s">
        <v>177</v>
      </c>
      <c r="BM330" s="157" t="s">
        <v>1990</v>
      </c>
    </row>
    <row r="331" spans="2:65" s="1" customFormat="1" ht="16.5" customHeight="1" x14ac:dyDescent="0.2">
      <c r="B331" s="145"/>
      <c r="C331" s="159" t="s">
        <v>728</v>
      </c>
      <c r="D331" s="159" t="s">
        <v>244</v>
      </c>
      <c r="E331" s="160"/>
      <c r="F331" s="161" t="s">
        <v>1991</v>
      </c>
      <c r="G331" s="162" t="s">
        <v>257</v>
      </c>
      <c r="H331" s="163">
        <v>18</v>
      </c>
      <c r="I331" s="164"/>
      <c r="J331" s="163">
        <f t="shared" si="80"/>
        <v>0</v>
      </c>
      <c r="K331" s="165"/>
      <c r="L331" s="166"/>
      <c r="M331" s="167" t="s">
        <v>1</v>
      </c>
      <c r="N331" s="168" t="s">
        <v>37</v>
      </c>
      <c r="P331" s="155">
        <f t="shared" si="81"/>
        <v>0</v>
      </c>
      <c r="Q331" s="155">
        <v>0</v>
      </c>
      <c r="R331" s="155">
        <f t="shared" si="82"/>
        <v>0</v>
      </c>
      <c r="S331" s="155">
        <v>0</v>
      </c>
      <c r="T331" s="156">
        <f t="shared" si="83"/>
        <v>0</v>
      </c>
      <c r="AR331" s="157" t="s">
        <v>201</v>
      </c>
      <c r="AT331" s="157" t="s">
        <v>244</v>
      </c>
      <c r="AU331" s="157" t="s">
        <v>178</v>
      </c>
      <c r="AY331" s="13" t="s">
        <v>172</v>
      </c>
      <c r="BE331" s="158">
        <f t="shared" si="84"/>
        <v>0</v>
      </c>
      <c r="BF331" s="158">
        <f t="shared" si="85"/>
        <v>0</v>
      </c>
      <c r="BG331" s="158">
        <f t="shared" si="86"/>
        <v>0</v>
      </c>
      <c r="BH331" s="158">
        <f t="shared" si="87"/>
        <v>0</v>
      </c>
      <c r="BI331" s="158">
        <f t="shared" si="88"/>
        <v>0</v>
      </c>
      <c r="BJ331" s="13" t="s">
        <v>178</v>
      </c>
      <c r="BK331" s="158">
        <f t="shared" si="89"/>
        <v>0</v>
      </c>
      <c r="BL331" s="13" t="s">
        <v>177</v>
      </c>
      <c r="BM331" s="157" t="s">
        <v>1992</v>
      </c>
    </row>
    <row r="332" spans="2:65" s="1" customFormat="1" ht="16.5" customHeight="1" x14ac:dyDescent="0.2">
      <c r="B332" s="145"/>
      <c r="C332" s="146" t="s">
        <v>448</v>
      </c>
      <c r="D332" s="146" t="s">
        <v>174</v>
      </c>
      <c r="E332" s="147"/>
      <c r="F332" s="148" t="s">
        <v>1993</v>
      </c>
      <c r="G332" s="149" t="s">
        <v>257</v>
      </c>
      <c r="H332" s="150">
        <v>32</v>
      </c>
      <c r="I332" s="151"/>
      <c r="J332" s="150">
        <f t="shared" si="80"/>
        <v>0</v>
      </c>
      <c r="K332" s="152"/>
      <c r="L332" s="28"/>
      <c r="M332" s="153" t="s">
        <v>1</v>
      </c>
      <c r="N332" s="154" t="s">
        <v>37</v>
      </c>
      <c r="P332" s="155">
        <f t="shared" si="81"/>
        <v>0</v>
      </c>
      <c r="Q332" s="155">
        <v>0</v>
      </c>
      <c r="R332" s="155">
        <f t="shared" si="82"/>
        <v>0</v>
      </c>
      <c r="S332" s="155">
        <v>0</v>
      </c>
      <c r="T332" s="156">
        <f t="shared" si="83"/>
        <v>0</v>
      </c>
      <c r="AR332" s="157" t="s">
        <v>177</v>
      </c>
      <c r="AT332" s="157" t="s">
        <v>174</v>
      </c>
      <c r="AU332" s="157" t="s">
        <v>178</v>
      </c>
      <c r="AY332" s="13" t="s">
        <v>172</v>
      </c>
      <c r="BE332" s="158">
        <f t="shared" si="84"/>
        <v>0</v>
      </c>
      <c r="BF332" s="158">
        <f t="shared" si="85"/>
        <v>0</v>
      </c>
      <c r="BG332" s="158">
        <f t="shared" si="86"/>
        <v>0</v>
      </c>
      <c r="BH332" s="158">
        <f t="shared" si="87"/>
        <v>0</v>
      </c>
      <c r="BI332" s="158">
        <f t="shared" si="88"/>
        <v>0</v>
      </c>
      <c r="BJ332" s="13" t="s">
        <v>178</v>
      </c>
      <c r="BK332" s="158">
        <f t="shared" si="89"/>
        <v>0</v>
      </c>
      <c r="BL332" s="13" t="s">
        <v>177</v>
      </c>
      <c r="BM332" s="157" t="s">
        <v>1994</v>
      </c>
    </row>
    <row r="333" spans="2:65" s="1" customFormat="1" ht="24" customHeight="1" x14ac:dyDescent="0.2">
      <c r="B333" s="145"/>
      <c r="C333" s="159" t="s">
        <v>451</v>
      </c>
      <c r="D333" s="159" t="s">
        <v>244</v>
      </c>
      <c r="E333" s="160"/>
      <c r="F333" s="161" t="s">
        <v>1995</v>
      </c>
      <c r="G333" s="162" t="s">
        <v>257</v>
      </c>
      <c r="H333" s="163">
        <v>32</v>
      </c>
      <c r="I333" s="164"/>
      <c r="J333" s="163">
        <f t="shared" si="80"/>
        <v>0</v>
      </c>
      <c r="K333" s="165"/>
      <c r="L333" s="166"/>
      <c r="M333" s="167" t="s">
        <v>1</v>
      </c>
      <c r="N333" s="168" t="s">
        <v>37</v>
      </c>
      <c r="P333" s="155">
        <f t="shared" si="81"/>
        <v>0</v>
      </c>
      <c r="Q333" s="155">
        <v>0</v>
      </c>
      <c r="R333" s="155">
        <f t="shared" si="82"/>
        <v>0</v>
      </c>
      <c r="S333" s="155">
        <v>0</v>
      </c>
      <c r="T333" s="156">
        <f t="shared" si="83"/>
        <v>0</v>
      </c>
      <c r="AR333" s="157" t="s">
        <v>201</v>
      </c>
      <c r="AT333" s="157" t="s">
        <v>244</v>
      </c>
      <c r="AU333" s="157" t="s">
        <v>178</v>
      </c>
      <c r="AY333" s="13" t="s">
        <v>172</v>
      </c>
      <c r="BE333" s="158">
        <f t="shared" si="84"/>
        <v>0</v>
      </c>
      <c r="BF333" s="158">
        <f t="shared" si="85"/>
        <v>0</v>
      </c>
      <c r="BG333" s="158">
        <f t="shared" si="86"/>
        <v>0</v>
      </c>
      <c r="BH333" s="158">
        <f t="shared" si="87"/>
        <v>0</v>
      </c>
      <c r="BI333" s="158">
        <f t="shared" si="88"/>
        <v>0</v>
      </c>
      <c r="BJ333" s="13" t="s">
        <v>178</v>
      </c>
      <c r="BK333" s="158">
        <f t="shared" si="89"/>
        <v>0</v>
      </c>
      <c r="BL333" s="13" t="s">
        <v>177</v>
      </c>
      <c r="BM333" s="157" t="s">
        <v>1996</v>
      </c>
    </row>
    <row r="334" spans="2:65" s="1" customFormat="1" ht="16.5" customHeight="1" x14ac:dyDescent="0.2">
      <c r="B334" s="145"/>
      <c r="C334" s="146" t="s">
        <v>255</v>
      </c>
      <c r="D334" s="146" t="s">
        <v>174</v>
      </c>
      <c r="E334" s="147"/>
      <c r="F334" s="148" t="s">
        <v>1997</v>
      </c>
      <c r="G334" s="149" t="s">
        <v>257</v>
      </c>
      <c r="H334" s="150">
        <v>32</v>
      </c>
      <c r="I334" s="151"/>
      <c r="J334" s="150">
        <f t="shared" si="80"/>
        <v>0</v>
      </c>
      <c r="K334" s="152"/>
      <c r="L334" s="28"/>
      <c r="M334" s="153" t="s">
        <v>1</v>
      </c>
      <c r="N334" s="154" t="s">
        <v>37</v>
      </c>
      <c r="P334" s="155">
        <f t="shared" si="81"/>
        <v>0</v>
      </c>
      <c r="Q334" s="155">
        <v>0</v>
      </c>
      <c r="R334" s="155">
        <f t="shared" si="82"/>
        <v>0</v>
      </c>
      <c r="S334" s="155">
        <v>0</v>
      </c>
      <c r="T334" s="156">
        <f t="shared" si="83"/>
        <v>0</v>
      </c>
      <c r="AR334" s="157" t="s">
        <v>177</v>
      </c>
      <c r="AT334" s="157" t="s">
        <v>174</v>
      </c>
      <c r="AU334" s="157" t="s">
        <v>178</v>
      </c>
      <c r="AY334" s="13" t="s">
        <v>172</v>
      </c>
      <c r="BE334" s="158">
        <f t="shared" si="84"/>
        <v>0</v>
      </c>
      <c r="BF334" s="158">
        <f t="shared" si="85"/>
        <v>0</v>
      </c>
      <c r="BG334" s="158">
        <f t="shared" si="86"/>
        <v>0</v>
      </c>
      <c r="BH334" s="158">
        <f t="shared" si="87"/>
        <v>0</v>
      </c>
      <c r="BI334" s="158">
        <f t="shared" si="88"/>
        <v>0</v>
      </c>
      <c r="BJ334" s="13" t="s">
        <v>178</v>
      </c>
      <c r="BK334" s="158">
        <f t="shared" si="89"/>
        <v>0</v>
      </c>
      <c r="BL334" s="13" t="s">
        <v>177</v>
      </c>
      <c r="BM334" s="157" t="s">
        <v>1998</v>
      </c>
    </row>
    <row r="335" spans="2:65" s="1" customFormat="1" ht="16.5" customHeight="1" x14ac:dyDescent="0.2">
      <c r="B335" s="145"/>
      <c r="C335" s="146" t="s">
        <v>469</v>
      </c>
      <c r="D335" s="146" t="s">
        <v>174</v>
      </c>
      <c r="E335" s="147"/>
      <c r="F335" s="148" t="s">
        <v>1999</v>
      </c>
      <c r="G335" s="149" t="s">
        <v>257</v>
      </c>
      <c r="H335" s="150">
        <v>32</v>
      </c>
      <c r="I335" s="151"/>
      <c r="J335" s="150">
        <f t="shared" si="80"/>
        <v>0</v>
      </c>
      <c r="K335" s="152"/>
      <c r="L335" s="28"/>
      <c r="M335" s="153" t="s">
        <v>1</v>
      </c>
      <c r="N335" s="154" t="s">
        <v>37</v>
      </c>
      <c r="P335" s="155">
        <f t="shared" si="81"/>
        <v>0</v>
      </c>
      <c r="Q335" s="155">
        <v>0</v>
      </c>
      <c r="R335" s="155">
        <f t="shared" si="82"/>
        <v>0</v>
      </c>
      <c r="S335" s="155">
        <v>0</v>
      </c>
      <c r="T335" s="156">
        <f t="shared" si="83"/>
        <v>0</v>
      </c>
      <c r="AR335" s="157" t="s">
        <v>177</v>
      </c>
      <c r="AT335" s="157" t="s">
        <v>174</v>
      </c>
      <c r="AU335" s="157" t="s">
        <v>178</v>
      </c>
      <c r="AY335" s="13" t="s">
        <v>172</v>
      </c>
      <c r="BE335" s="158">
        <f t="shared" si="84"/>
        <v>0</v>
      </c>
      <c r="BF335" s="158">
        <f t="shared" si="85"/>
        <v>0</v>
      </c>
      <c r="BG335" s="158">
        <f t="shared" si="86"/>
        <v>0</v>
      </c>
      <c r="BH335" s="158">
        <f t="shared" si="87"/>
        <v>0</v>
      </c>
      <c r="BI335" s="158">
        <f t="shared" si="88"/>
        <v>0</v>
      </c>
      <c r="BJ335" s="13" t="s">
        <v>178</v>
      </c>
      <c r="BK335" s="158">
        <f t="shared" si="89"/>
        <v>0</v>
      </c>
      <c r="BL335" s="13" t="s">
        <v>177</v>
      </c>
      <c r="BM335" s="157" t="s">
        <v>2000</v>
      </c>
    </row>
    <row r="336" spans="2:65" s="11" customFormat="1" ht="25.95" customHeight="1" x14ac:dyDescent="0.25">
      <c r="B336" s="133"/>
      <c r="D336" s="134" t="s">
        <v>70</v>
      </c>
      <c r="E336" s="135"/>
      <c r="F336" s="135" t="s">
        <v>2001</v>
      </c>
      <c r="I336" s="136"/>
      <c r="J336" s="137">
        <f>BK336</f>
        <v>0</v>
      </c>
      <c r="L336" s="133"/>
      <c r="M336" s="138"/>
      <c r="P336" s="139">
        <f>SUM(P337:P338)</f>
        <v>0</v>
      </c>
      <c r="R336" s="139">
        <f>SUM(R337:R338)</f>
        <v>0</v>
      </c>
      <c r="T336" s="140">
        <f>SUM(T337:T338)</f>
        <v>0</v>
      </c>
      <c r="AR336" s="134" t="s">
        <v>79</v>
      </c>
      <c r="AT336" s="141" t="s">
        <v>70</v>
      </c>
      <c r="AU336" s="141" t="s">
        <v>71</v>
      </c>
      <c r="AY336" s="134" t="s">
        <v>172</v>
      </c>
      <c r="BK336" s="142">
        <f>SUM(BK337:BK338)</f>
        <v>0</v>
      </c>
    </row>
    <row r="337" spans="2:65" s="1" customFormat="1" ht="36" customHeight="1" x14ac:dyDescent="0.2">
      <c r="B337" s="145"/>
      <c r="C337" s="146" t="s">
        <v>592</v>
      </c>
      <c r="D337" s="146" t="s">
        <v>174</v>
      </c>
      <c r="E337" s="147"/>
      <c r="F337" s="148" t="s">
        <v>2002</v>
      </c>
      <c r="G337" s="149" t="s">
        <v>2003</v>
      </c>
      <c r="H337" s="150">
        <v>180</v>
      </c>
      <c r="I337" s="151"/>
      <c r="J337" s="150">
        <f>ROUND(I337*H337,2)</f>
        <v>0</v>
      </c>
      <c r="K337" s="152"/>
      <c r="L337" s="28"/>
      <c r="M337" s="153" t="s">
        <v>1</v>
      </c>
      <c r="N337" s="154" t="s">
        <v>37</v>
      </c>
      <c r="P337" s="155">
        <f>O337*H337</f>
        <v>0</v>
      </c>
      <c r="Q337" s="155">
        <v>0</v>
      </c>
      <c r="R337" s="155">
        <f>Q337*H337</f>
        <v>0</v>
      </c>
      <c r="S337" s="155">
        <v>0</v>
      </c>
      <c r="T337" s="156">
        <f>S337*H337</f>
        <v>0</v>
      </c>
      <c r="AR337" s="157" t="s">
        <v>177</v>
      </c>
      <c r="AT337" s="157" t="s">
        <v>174</v>
      </c>
      <c r="AU337" s="157" t="s">
        <v>79</v>
      </c>
      <c r="AY337" s="13" t="s">
        <v>172</v>
      </c>
      <c r="BE337" s="158">
        <f>IF(N337="základná",J337,0)</f>
        <v>0</v>
      </c>
      <c r="BF337" s="158">
        <f>IF(N337="znížená",J337,0)</f>
        <v>0</v>
      </c>
      <c r="BG337" s="158">
        <f>IF(N337="zákl. prenesená",J337,0)</f>
        <v>0</v>
      </c>
      <c r="BH337" s="158">
        <f>IF(N337="zníž. prenesená",J337,0)</f>
        <v>0</v>
      </c>
      <c r="BI337" s="158">
        <f>IF(N337="nulová",J337,0)</f>
        <v>0</v>
      </c>
      <c r="BJ337" s="13" t="s">
        <v>178</v>
      </c>
      <c r="BK337" s="158">
        <f>ROUND(I337*H337,2)</f>
        <v>0</v>
      </c>
      <c r="BL337" s="13" t="s">
        <v>177</v>
      </c>
      <c r="BM337" s="157" t="s">
        <v>2004</v>
      </c>
    </row>
    <row r="338" spans="2:65" s="1" customFormat="1" ht="24" customHeight="1" x14ac:dyDescent="0.2">
      <c r="B338" s="145"/>
      <c r="C338" s="146" t="s">
        <v>623</v>
      </c>
      <c r="D338" s="146" t="s">
        <v>174</v>
      </c>
      <c r="E338" s="147"/>
      <c r="F338" s="148" t="s">
        <v>2005</v>
      </c>
      <c r="G338" s="149" t="s">
        <v>2003</v>
      </c>
      <c r="H338" s="150">
        <v>40</v>
      </c>
      <c r="I338" s="151"/>
      <c r="J338" s="150">
        <f>ROUND(I338*H338,2)</f>
        <v>0</v>
      </c>
      <c r="K338" s="152"/>
      <c r="L338" s="28"/>
      <c r="M338" s="169" t="s">
        <v>1</v>
      </c>
      <c r="N338" s="170" t="s">
        <v>37</v>
      </c>
      <c r="O338" s="171"/>
      <c r="P338" s="172">
        <f>O338*H338</f>
        <v>0</v>
      </c>
      <c r="Q338" s="172">
        <v>0</v>
      </c>
      <c r="R338" s="172">
        <f>Q338*H338</f>
        <v>0</v>
      </c>
      <c r="S338" s="172">
        <v>0</v>
      </c>
      <c r="T338" s="173">
        <f>S338*H338</f>
        <v>0</v>
      </c>
      <c r="AR338" s="157" t="s">
        <v>177</v>
      </c>
      <c r="AT338" s="157" t="s">
        <v>174</v>
      </c>
      <c r="AU338" s="157" t="s">
        <v>79</v>
      </c>
      <c r="AY338" s="13" t="s">
        <v>172</v>
      </c>
      <c r="BE338" s="158">
        <f>IF(N338="základná",J338,0)</f>
        <v>0</v>
      </c>
      <c r="BF338" s="158">
        <f>IF(N338="znížená",J338,0)</f>
        <v>0</v>
      </c>
      <c r="BG338" s="158">
        <f>IF(N338="zákl. prenesená",J338,0)</f>
        <v>0</v>
      </c>
      <c r="BH338" s="158">
        <f>IF(N338="zníž. prenesená",J338,0)</f>
        <v>0</v>
      </c>
      <c r="BI338" s="158">
        <f>IF(N338="nulová",J338,0)</f>
        <v>0</v>
      </c>
      <c r="BJ338" s="13" t="s">
        <v>178</v>
      </c>
      <c r="BK338" s="158">
        <f>ROUND(I338*H338,2)</f>
        <v>0</v>
      </c>
      <c r="BL338" s="13" t="s">
        <v>177</v>
      </c>
      <c r="BM338" s="157" t="s">
        <v>2006</v>
      </c>
    </row>
    <row r="339" spans="2:65" s="1" customFormat="1" ht="6.9" customHeight="1" x14ac:dyDescent="0.2">
      <c r="B339" s="40"/>
      <c r="C339" s="41"/>
      <c r="D339" s="41"/>
      <c r="E339" s="41"/>
      <c r="F339" s="41"/>
      <c r="G339" s="41"/>
      <c r="H339" s="41"/>
      <c r="I339" s="107"/>
      <c r="J339" s="41"/>
      <c r="K339" s="41"/>
      <c r="L339" s="28"/>
    </row>
  </sheetData>
  <autoFilter ref="C122:K338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1"/>
  <sheetViews>
    <sheetView showGridLines="0" workbookViewId="0">
      <selection activeCell="X14" sqref="X14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122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27" customHeight="1" x14ac:dyDescent="0.2">
      <c r="B9" s="28"/>
      <c r="E9" s="190" t="s">
        <v>2007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29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2156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1597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ROUND(J121,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ROUND((SUM(BE121:BE180)),  2)</f>
        <v>0</v>
      </c>
      <c r="I33" s="95">
        <v>0.2</v>
      </c>
      <c r="J33" s="94">
        <f>ROUND(((SUM(BE121:BE180))*I33),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ROUND((SUM(BF121:BF180)),  2)</f>
        <v>0</v>
      </c>
      <c r="I34" s="95">
        <v>0.2</v>
      </c>
      <c r="J34" s="94">
        <f>ROUND(((SUM(BF121:BF180))*I34),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ROUND((SUM(BG121:BG180)),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ROUND((SUM(BH121:BH180)),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ROUND((SUM(BI121:BI180)),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27" customHeight="1" x14ac:dyDescent="0.2">
      <c r="B87" s="28"/>
      <c r="E87" s="190" t="str">
        <f>E9</f>
        <v>15 - Elektrická požiarna signalizácia (EPS) a hlasová signalizácia požiaru (HSP)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 xml:space="preserve"> 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n.o.,Klčov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J121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1156</v>
      </c>
      <c r="E97" s="115"/>
      <c r="F97" s="115"/>
      <c r="G97" s="115"/>
      <c r="H97" s="115"/>
      <c r="I97" s="116"/>
      <c r="J97" s="117">
        <f>J122</f>
        <v>0</v>
      </c>
      <c r="L97" s="113"/>
    </row>
    <row r="98" spans="2:12" s="9" customFormat="1" ht="19.95" customHeight="1" x14ac:dyDescent="0.2">
      <c r="B98" s="118"/>
      <c r="D98" s="119" t="s">
        <v>1157</v>
      </c>
      <c r="E98" s="120"/>
      <c r="F98" s="120"/>
      <c r="G98" s="120"/>
      <c r="H98" s="120"/>
      <c r="I98" s="121"/>
      <c r="J98" s="122">
        <f>J123</f>
        <v>0</v>
      </c>
      <c r="L98" s="118"/>
    </row>
    <row r="99" spans="2:12" s="9" customFormat="1" ht="19.95" customHeight="1" x14ac:dyDescent="0.2">
      <c r="B99" s="118"/>
      <c r="D99" s="119" t="s">
        <v>2008</v>
      </c>
      <c r="E99" s="120"/>
      <c r="F99" s="120"/>
      <c r="G99" s="120"/>
      <c r="H99" s="120"/>
      <c r="I99" s="121"/>
      <c r="J99" s="122">
        <f>J154</f>
        <v>0</v>
      </c>
      <c r="L99" s="118"/>
    </row>
    <row r="100" spans="2:12" s="9" customFormat="1" ht="19.95" customHeight="1" x14ac:dyDescent="0.2">
      <c r="B100" s="118"/>
      <c r="D100" s="119" t="s">
        <v>2009</v>
      </c>
      <c r="E100" s="120"/>
      <c r="F100" s="120"/>
      <c r="G100" s="120"/>
      <c r="H100" s="120"/>
      <c r="I100" s="121"/>
      <c r="J100" s="122">
        <f>J167</f>
        <v>0</v>
      </c>
      <c r="L100" s="118"/>
    </row>
    <row r="101" spans="2:12" s="8" customFormat="1" ht="24.9" customHeight="1" x14ac:dyDescent="0.2">
      <c r="B101" s="113"/>
      <c r="D101" s="114" t="s">
        <v>1602</v>
      </c>
      <c r="E101" s="115"/>
      <c r="F101" s="115"/>
      <c r="G101" s="115"/>
      <c r="H101" s="115"/>
      <c r="I101" s="116"/>
      <c r="J101" s="117">
        <f>J178</f>
        <v>0</v>
      </c>
      <c r="L101" s="113"/>
    </row>
    <row r="102" spans="2:12" s="1" customFormat="1" ht="21.75" customHeight="1" x14ac:dyDescent="0.2">
      <c r="B102" s="28"/>
      <c r="I102" s="86"/>
      <c r="L102" s="28"/>
    </row>
    <row r="103" spans="2:12" s="1" customFormat="1" ht="6.9" customHeight="1" x14ac:dyDescent="0.2">
      <c r="B103" s="40"/>
      <c r="C103" s="41"/>
      <c r="D103" s="41"/>
      <c r="E103" s="41"/>
      <c r="F103" s="41"/>
      <c r="G103" s="41"/>
      <c r="H103" s="41"/>
      <c r="I103" s="107"/>
      <c r="J103" s="41"/>
      <c r="K103" s="41"/>
      <c r="L103" s="28"/>
    </row>
    <row r="107" spans="2:12" s="1" customFormat="1" ht="6.9" customHeight="1" x14ac:dyDescent="0.2">
      <c r="B107" s="42"/>
      <c r="C107" s="43"/>
      <c r="D107" s="43"/>
      <c r="E107" s="43"/>
      <c r="F107" s="43"/>
      <c r="G107" s="43"/>
      <c r="H107" s="43"/>
      <c r="I107" s="108"/>
      <c r="J107" s="43"/>
      <c r="K107" s="43"/>
      <c r="L107" s="28"/>
    </row>
    <row r="108" spans="2:12" s="1" customFormat="1" ht="24.9" customHeight="1" x14ac:dyDescent="0.2">
      <c r="B108" s="28"/>
      <c r="C108" s="17" t="s">
        <v>158</v>
      </c>
      <c r="I108" s="86"/>
      <c r="L108" s="28"/>
    </row>
    <row r="109" spans="2:12" s="1" customFormat="1" ht="6.9" customHeight="1" x14ac:dyDescent="0.2">
      <c r="B109" s="28"/>
      <c r="I109" s="86"/>
      <c r="L109" s="28"/>
    </row>
    <row r="110" spans="2:12" s="1" customFormat="1" ht="12" customHeight="1" x14ac:dyDescent="0.2">
      <c r="B110" s="28"/>
      <c r="C110" s="23" t="s">
        <v>14</v>
      </c>
      <c r="I110" s="86"/>
      <c r="L110" s="28"/>
    </row>
    <row r="111" spans="2:12" s="1" customFormat="1" ht="16.5" customHeight="1" x14ac:dyDescent="0.2">
      <c r="B111" s="28"/>
      <c r="E111" s="216" t="str">
        <f>E7</f>
        <v>Zariadenie sociálnych služieb komunitného charakteru</v>
      </c>
      <c r="F111" s="217"/>
      <c r="G111" s="217"/>
      <c r="H111" s="217"/>
      <c r="I111" s="86"/>
      <c r="L111" s="28"/>
    </row>
    <row r="112" spans="2:12" s="1" customFormat="1" ht="12" customHeight="1" x14ac:dyDescent="0.2">
      <c r="B112" s="28"/>
      <c r="C112" s="23" t="s">
        <v>127</v>
      </c>
      <c r="I112" s="86"/>
      <c r="L112" s="28"/>
    </row>
    <row r="113" spans="2:65" s="1" customFormat="1" ht="27" customHeight="1" x14ac:dyDescent="0.2">
      <c r="B113" s="28"/>
      <c r="E113" s="190" t="str">
        <f>E9</f>
        <v>15 - Elektrická požiarna signalizácia (EPS) a hlasová signalizácia požiaru (HSP)</v>
      </c>
      <c r="F113" s="215"/>
      <c r="G113" s="215"/>
      <c r="H113" s="215"/>
      <c r="I113" s="86"/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12" customHeight="1" x14ac:dyDescent="0.2">
      <c r="B115" s="28"/>
      <c r="C115" s="23" t="s">
        <v>18</v>
      </c>
      <c r="F115" s="21" t="str">
        <f>F12</f>
        <v xml:space="preserve"> </v>
      </c>
      <c r="I115" s="87" t="s">
        <v>19</v>
      </c>
      <c r="J115" s="48" t="str">
        <f>IF(J12="","",J12)</f>
        <v>Vyplň údaj</v>
      </c>
      <c r="L115" s="28"/>
    </row>
    <row r="116" spans="2:65" s="1" customFormat="1" ht="6.9" customHeight="1" x14ac:dyDescent="0.2">
      <c r="B116" s="28"/>
      <c r="I116" s="86"/>
      <c r="L116" s="28"/>
    </row>
    <row r="117" spans="2:65" s="1" customFormat="1" ht="43.05" customHeight="1" x14ac:dyDescent="0.2">
      <c r="B117" s="28"/>
      <c r="C117" s="23" t="s">
        <v>20</v>
      </c>
      <c r="F117" s="21" t="str">
        <f>E15</f>
        <v>Alžbetin dom n.o.,Klčov 224, 053 02 Spišský Hrhov</v>
      </c>
      <c r="I117" s="87" t="s">
        <v>25</v>
      </c>
      <c r="J117" s="26" t="str">
        <f>E21</f>
        <v>RG ATELIÉR, s.r.o. Námestie Sv. Mikuláša 26, SL</v>
      </c>
      <c r="L117" s="28"/>
    </row>
    <row r="118" spans="2:65" s="1" customFormat="1" ht="15.15" customHeight="1" x14ac:dyDescent="0.2">
      <c r="B118" s="28"/>
      <c r="C118" s="23" t="s">
        <v>23</v>
      </c>
      <c r="F118" s="21" t="str">
        <f>IF(E18="","",E18)</f>
        <v>Vyplň údaj</v>
      </c>
      <c r="I118" s="87" t="s">
        <v>28</v>
      </c>
      <c r="J118" s="26" t="str">
        <f>E24</f>
        <v xml:space="preserve"> </v>
      </c>
      <c r="L118" s="28"/>
    </row>
    <row r="119" spans="2:65" s="1" customFormat="1" ht="10.35" customHeight="1" x14ac:dyDescent="0.2">
      <c r="B119" s="28"/>
      <c r="I119" s="86"/>
      <c r="L119" s="28"/>
    </row>
    <row r="120" spans="2:65" s="10" customFormat="1" ht="29.25" customHeight="1" x14ac:dyDescent="0.2">
      <c r="B120" s="123"/>
      <c r="C120" s="124" t="s">
        <v>159</v>
      </c>
      <c r="D120" s="125" t="s">
        <v>56</v>
      </c>
      <c r="E120" s="125" t="s">
        <v>52</v>
      </c>
      <c r="F120" s="125" t="s">
        <v>53</v>
      </c>
      <c r="G120" s="125" t="s">
        <v>160</v>
      </c>
      <c r="H120" s="125" t="s">
        <v>161</v>
      </c>
      <c r="I120" s="126" t="s">
        <v>162</v>
      </c>
      <c r="J120" s="127" t="s">
        <v>131</v>
      </c>
      <c r="K120" s="128" t="s">
        <v>163</v>
      </c>
      <c r="L120" s="123"/>
      <c r="M120" s="54" t="s">
        <v>1</v>
      </c>
      <c r="N120" s="55" t="s">
        <v>35</v>
      </c>
      <c r="O120" s="55" t="s">
        <v>164</v>
      </c>
      <c r="P120" s="55" t="s">
        <v>165</v>
      </c>
      <c r="Q120" s="55" t="s">
        <v>166</v>
      </c>
      <c r="R120" s="55" t="s">
        <v>167</v>
      </c>
      <c r="S120" s="55" t="s">
        <v>168</v>
      </c>
      <c r="T120" s="56" t="s">
        <v>169</v>
      </c>
    </row>
    <row r="121" spans="2:65" s="1" customFormat="1" ht="22.8" customHeight="1" x14ac:dyDescent="0.3">
      <c r="B121" s="28"/>
      <c r="C121" s="59" t="s">
        <v>132</v>
      </c>
      <c r="I121" s="86"/>
      <c r="J121" s="129">
        <f>BK121</f>
        <v>0</v>
      </c>
      <c r="L121" s="28"/>
      <c r="M121" s="57"/>
      <c r="N121" s="49"/>
      <c r="O121" s="49"/>
      <c r="P121" s="130">
        <f>P122+P178</f>
        <v>0</v>
      </c>
      <c r="Q121" s="49"/>
      <c r="R121" s="130">
        <f>R122+R178</f>
        <v>0</v>
      </c>
      <c r="S121" s="49"/>
      <c r="T121" s="131">
        <f>T122+T178</f>
        <v>0</v>
      </c>
      <c r="AT121" s="13" t="s">
        <v>70</v>
      </c>
      <c r="AU121" s="13" t="s">
        <v>133</v>
      </c>
      <c r="BK121" s="132">
        <f>BK122+BK178</f>
        <v>0</v>
      </c>
    </row>
    <row r="122" spans="2:65" s="11" customFormat="1" ht="25.95" customHeight="1" x14ac:dyDescent="0.25">
      <c r="B122" s="133"/>
      <c r="D122" s="134" t="s">
        <v>70</v>
      </c>
      <c r="E122" s="135"/>
      <c r="F122" s="135" t="s">
        <v>1161</v>
      </c>
      <c r="I122" s="136"/>
      <c r="J122" s="137">
        <f>BK122</f>
        <v>0</v>
      </c>
      <c r="L122" s="133"/>
      <c r="M122" s="138"/>
      <c r="P122" s="139">
        <f>P123+P154+P167</f>
        <v>0</v>
      </c>
      <c r="R122" s="139">
        <f>R123+R154+R167</f>
        <v>0</v>
      </c>
      <c r="T122" s="140">
        <f>T123+T154+T167</f>
        <v>0</v>
      </c>
      <c r="AR122" s="134" t="s">
        <v>79</v>
      </c>
      <c r="AT122" s="141" t="s">
        <v>70</v>
      </c>
      <c r="AU122" s="141" t="s">
        <v>71</v>
      </c>
      <c r="AY122" s="134" t="s">
        <v>172</v>
      </c>
      <c r="BK122" s="142">
        <f>BK123+BK154+BK167</f>
        <v>0</v>
      </c>
    </row>
    <row r="123" spans="2:65" s="11" customFormat="1" ht="22.8" customHeight="1" x14ac:dyDescent="0.25">
      <c r="B123" s="133"/>
      <c r="D123" s="134" t="s">
        <v>70</v>
      </c>
      <c r="E123" s="143"/>
      <c r="F123" s="143" t="s">
        <v>1162</v>
      </c>
      <c r="I123" s="136"/>
      <c r="J123" s="144">
        <f>BK123</f>
        <v>0</v>
      </c>
      <c r="L123" s="133"/>
      <c r="M123" s="138"/>
      <c r="P123" s="139">
        <f>SUM(P124:P153)</f>
        <v>0</v>
      </c>
      <c r="R123" s="139">
        <f>SUM(R124:R153)</f>
        <v>0</v>
      </c>
      <c r="T123" s="140">
        <f>SUM(T124:T153)</f>
        <v>0</v>
      </c>
      <c r="AR123" s="134" t="s">
        <v>79</v>
      </c>
      <c r="AT123" s="141" t="s">
        <v>70</v>
      </c>
      <c r="AU123" s="141" t="s">
        <v>79</v>
      </c>
      <c r="AY123" s="134" t="s">
        <v>172</v>
      </c>
      <c r="BK123" s="142">
        <f>SUM(BK124:BK153)</f>
        <v>0</v>
      </c>
    </row>
    <row r="124" spans="2:65" s="1" customFormat="1" ht="24" customHeight="1" x14ac:dyDescent="0.2">
      <c r="B124" s="145"/>
      <c r="C124" s="146" t="s">
        <v>79</v>
      </c>
      <c r="D124" s="146" t="s">
        <v>174</v>
      </c>
      <c r="E124" s="147"/>
      <c r="F124" s="148" t="s">
        <v>2010</v>
      </c>
      <c r="G124" s="149" t="s">
        <v>395</v>
      </c>
      <c r="H124" s="150">
        <v>150</v>
      </c>
      <c r="I124" s="151"/>
      <c r="J124" s="150">
        <f t="shared" ref="J124:J153" si="0">ROUND(I124*H124,2)</f>
        <v>0</v>
      </c>
      <c r="K124" s="152"/>
      <c r="L124" s="28"/>
      <c r="M124" s="153" t="s">
        <v>1</v>
      </c>
      <c r="N124" s="154" t="s">
        <v>37</v>
      </c>
      <c r="P124" s="155">
        <f t="shared" ref="P124:P153" si="1">O124*H124</f>
        <v>0</v>
      </c>
      <c r="Q124" s="155">
        <v>0</v>
      </c>
      <c r="R124" s="155">
        <f t="shared" ref="R124:R153" si="2">Q124*H124</f>
        <v>0</v>
      </c>
      <c r="S124" s="155">
        <v>0</v>
      </c>
      <c r="T124" s="156">
        <f t="shared" ref="T124:T153" si="3">S124*H124</f>
        <v>0</v>
      </c>
      <c r="AR124" s="157" t="s">
        <v>177</v>
      </c>
      <c r="AT124" s="157" t="s">
        <v>174</v>
      </c>
      <c r="AU124" s="157" t="s">
        <v>178</v>
      </c>
      <c r="AY124" s="13" t="s">
        <v>172</v>
      </c>
      <c r="BE124" s="158">
        <f t="shared" ref="BE124:BE153" si="4">IF(N124="základná",J124,0)</f>
        <v>0</v>
      </c>
      <c r="BF124" s="158">
        <f t="shared" ref="BF124:BF153" si="5">IF(N124="znížená",J124,0)</f>
        <v>0</v>
      </c>
      <c r="BG124" s="158">
        <f t="shared" ref="BG124:BG153" si="6">IF(N124="zákl. prenesená",J124,0)</f>
        <v>0</v>
      </c>
      <c r="BH124" s="158">
        <f t="shared" ref="BH124:BH153" si="7">IF(N124="zníž. prenesená",J124,0)</f>
        <v>0</v>
      </c>
      <c r="BI124" s="158">
        <f t="shared" ref="BI124:BI153" si="8">IF(N124="nulová",J124,0)</f>
        <v>0</v>
      </c>
      <c r="BJ124" s="13" t="s">
        <v>178</v>
      </c>
      <c r="BK124" s="158">
        <f t="shared" ref="BK124:BK153" si="9">ROUND(I124*H124,2)</f>
        <v>0</v>
      </c>
      <c r="BL124" s="13" t="s">
        <v>177</v>
      </c>
      <c r="BM124" s="157" t="s">
        <v>2011</v>
      </c>
    </row>
    <row r="125" spans="2:65" s="1" customFormat="1" ht="16.5" customHeight="1" x14ac:dyDescent="0.2">
      <c r="B125" s="145"/>
      <c r="C125" s="159" t="s">
        <v>178</v>
      </c>
      <c r="D125" s="159" t="s">
        <v>244</v>
      </c>
      <c r="E125" s="160"/>
      <c r="F125" s="161" t="s">
        <v>2012</v>
      </c>
      <c r="G125" s="162" t="s">
        <v>395</v>
      </c>
      <c r="H125" s="163">
        <v>157.5</v>
      </c>
      <c r="I125" s="164"/>
      <c r="J125" s="163">
        <f t="shared" si="0"/>
        <v>0</v>
      </c>
      <c r="K125" s="165"/>
      <c r="L125" s="166"/>
      <c r="M125" s="167" t="s">
        <v>1</v>
      </c>
      <c r="N125" s="168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201</v>
      </c>
      <c r="AT125" s="157" t="s">
        <v>244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2013</v>
      </c>
    </row>
    <row r="126" spans="2:65" s="1" customFormat="1" ht="24" customHeight="1" x14ac:dyDescent="0.2">
      <c r="B126" s="145"/>
      <c r="C126" s="146" t="s">
        <v>247</v>
      </c>
      <c r="D126" s="146" t="s">
        <v>174</v>
      </c>
      <c r="E126" s="147"/>
      <c r="F126" s="148" t="s">
        <v>1644</v>
      </c>
      <c r="G126" s="149" t="s">
        <v>207</v>
      </c>
      <c r="H126" s="150">
        <v>0.1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2014</v>
      </c>
    </row>
    <row r="127" spans="2:65" s="1" customFormat="1" ht="16.5" customHeight="1" x14ac:dyDescent="0.2">
      <c r="B127" s="145"/>
      <c r="C127" s="146" t="s">
        <v>177</v>
      </c>
      <c r="D127" s="146" t="s">
        <v>174</v>
      </c>
      <c r="E127" s="147"/>
      <c r="F127" s="148" t="s">
        <v>2015</v>
      </c>
      <c r="G127" s="149" t="s">
        <v>257</v>
      </c>
      <c r="H127" s="150">
        <v>1</v>
      </c>
      <c r="I127" s="151"/>
      <c r="J127" s="150">
        <f t="shared" si="0"/>
        <v>0</v>
      </c>
      <c r="K127" s="152"/>
      <c r="L127" s="28"/>
      <c r="M127" s="153" t="s">
        <v>1</v>
      </c>
      <c r="N127" s="154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177</v>
      </c>
      <c r="AT127" s="157" t="s">
        <v>174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2016</v>
      </c>
    </row>
    <row r="128" spans="2:65" s="1" customFormat="1" ht="24" customHeight="1" x14ac:dyDescent="0.2">
      <c r="B128" s="145"/>
      <c r="C128" s="146" t="s">
        <v>209</v>
      </c>
      <c r="D128" s="146" t="s">
        <v>174</v>
      </c>
      <c r="E128" s="147"/>
      <c r="F128" s="148" t="s">
        <v>1191</v>
      </c>
      <c r="G128" s="149" t="s">
        <v>1192</v>
      </c>
      <c r="H128" s="150">
        <v>150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2017</v>
      </c>
    </row>
    <row r="129" spans="2:65" s="1" customFormat="1" ht="16.5" customHeight="1" x14ac:dyDescent="0.2">
      <c r="B129" s="145"/>
      <c r="C129" s="159" t="s">
        <v>198</v>
      </c>
      <c r="D129" s="159" t="s">
        <v>244</v>
      </c>
      <c r="E129" s="160"/>
      <c r="F129" s="161" t="s">
        <v>1194</v>
      </c>
      <c r="G129" s="162" t="s">
        <v>1192</v>
      </c>
      <c r="H129" s="163">
        <v>150</v>
      </c>
      <c r="I129" s="164"/>
      <c r="J129" s="163">
        <f t="shared" si="0"/>
        <v>0</v>
      </c>
      <c r="K129" s="165"/>
      <c r="L129" s="166"/>
      <c r="M129" s="167" t="s">
        <v>1</v>
      </c>
      <c r="N129" s="168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201</v>
      </c>
      <c r="AT129" s="157" t="s">
        <v>244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2018</v>
      </c>
    </row>
    <row r="130" spans="2:65" s="1" customFormat="1" ht="16.5" customHeight="1" x14ac:dyDescent="0.2">
      <c r="B130" s="145"/>
      <c r="C130" s="146" t="s">
        <v>195</v>
      </c>
      <c r="D130" s="146" t="s">
        <v>174</v>
      </c>
      <c r="E130" s="147"/>
      <c r="F130" s="148" t="s">
        <v>2019</v>
      </c>
      <c r="G130" s="149" t="s">
        <v>395</v>
      </c>
      <c r="H130" s="150">
        <v>590</v>
      </c>
      <c r="I130" s="151"/>
      <c r="J130" s="150">
        <f t="shared" si="0"/>
        <v>0</v>
      </c>
      <c r="K130" s="152"/>
      <c r="L130" s="28"/>
      <c r="M130" s="153" t="s">
        <v>1</v>
      </c>
      <c r="N130" s="154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177</v>
      </c>
      <c r="AT130" s="157" t="s">
        <v>174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2020</v>
      </c>
    </row>
    <row r="131" spans="2:65" s="1" customFormat="1" ht="16.5" customHeight="1" x14ac:dyDescent="0.2">
      <c r="B131" s="145"/>
      <c r="C131" s="146" t="s">
        <v>201</v>
      </c>
      <c r="D131" s="146" t="s">
        <v>174</v>
      </c>
      <c r="E131" s="147"/>
      <c r="F131" s="148" t="s">
        <v>2021</v>
      </c>
      <c r="G131" s="149" t="s">
        <v>395</v>
      </c>
      <c r="H131" s="150">
        <v>260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2022</v>
      </c>
    </row>
    <row r="132" spans="2:65" s="1" customFormat="1" ht="24" customHeight="1" x14ac:dyDescent="0.2">
      <c r="B132" s="145"/>
      <c r="C132" s="159" t="s">
        <v>233</v>
      </c>
      <c r="D132" s="159" t="s">
        <v>244</v>
      </c>
      <c r="E132" s="160"/>
      <c r="F132" s="161" t="s">
        <v>2023</v>
      </c>
      <c r="G132" s="162" t="s">
        <v>395</v>
      </c>
      <c r="H132" s="163">
        <v>273</v>
      </c>
      <c r="I132" s="164"/>
      <c r="J132" s="163">
        <f t="shared" si="0"/>
        <v>0</v>
      </c>
      <c r="K132" s="165"/>
      <c r="L132" s="166"/>
      <c r="M132" s="167" t="s">
        <v>1</v>
      </c>
      <c r="N132" s="168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201</v>
      </c>
      <c r="AT132" s="157" t="s">
        <v>244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2024</v>
      </c>
    </row>
    <row r="133" spans="2:65" s="1" customFormat="1" ht="24" customHeight="1" x14ac:dyDescent="0.2">
      <c r="B133" s="145"/>
      <c r="C133" s="146" t="s">
        <v>236</v>
      </c>
      <c r="D133" s="146" t="s">
        <v>174</v>
      </c>
      <c r="E133" s="147"/>
      <c r="F133" s="148" t="s">
        <v>2025</v>
      </c>
      <c r="G133" s="149" t="s">
        <v>395</v>
      </c>
      <c r="H133" s="150">
        <v>110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2026</v>
      </c>
    </row>
    <row r="134" spans="2:65" s="1" customFormat="1" ht="16.5" customHeight="1" x14ac:dyDescent="0.2">
      <c r="B134" s="145"/>
      <c r="C134" s="159" t="s">
        <v>108</v>
      </c>
      <c r="D134" s="159" t="s">
        <v>244</v>
      </c>
      <c r="E134" s="160"/>
      <c r="F134" s="161" t="s">
        <v>2027</v>
      </c>
      <c r="G134" s="162" t="s">
        <v>257</v>
      </c>
      <c r="H134" s="163">
        <v>126</v>
      </c>
      <c r="I134" s="164"/>
      <c r="J134" s="163">
        <f t="shared" si="0"/>
        <v>0</v>
      </c>
      <c r="K134" s="165"/>
      <c r="L134" s="166"/>
      <c r="M134" s="167" t="s">
        <v>1</v>
      </c>
      <c r="N134" s="168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2028</v>
      </c>
    </row>
    <row r="135" spans="2:65" s="1" customFormat="1" ht="24" customHeight="1" x14ac:dyDescent="0.2">
      <c r="B135" s="145"/>
      <c r="C135" s="146" t="s">
        <v>111</v>
      </c>
      <c r="D135" s="146" t="s">
        <v>174</v>
      </c>
      <c r="E135" s="147"/>
      <c r="F135" s="148" t="s">
        <v>2029</v>
      </c>
      <c r="G135" s="149" t="s">
        <v>395</v>
      </c>
      <c r="H135" s="150">
        <v>220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2030</v>
      </c>
    </row>
    <row r="136" spans="2:65" s="1" customFormat="1" ht="16.5" customHeight="1" x14ac:dyDescent="0.2">
      <c r="B136" s="145"/>
      <c r="C136" s="159" t="s">
        <v>114</v>
      </c>
      <c r="D136" s="159" t="s">
        <v>244</v>
      </c>
      <c r="E136" s="160"/>
      <c r="F136" s="161" t="s">
        <v>1811</v>
      </c>
      <c r="G136" s="162" t="s">
        <v>395</v>
      </c>
      <c r="H136" s="163">
        <v>231</v>
      </c>
      <c r="I136" s="164"/>
      <c r="J136" s="163">
        <f t="shared" si="0"/>
        <v>0</v>
      </c>
      <c r="K136" s="165"/>
      <c r="L136" s="166"/>
      <c r="M136" s="167" t="s">
        <v>1</v>
      </c>
      <c r="N136" s="168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201</v>
      </c>
      <c r="AT136" s="157" t="s">
        <v>244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2031</v>
      </c>
    </row>
    <row r="137" spans="2:65" s="1" customFormat="1" ht="24" customHeight="1" x14ac:dyDescent="0.2">
      <c r="B137" s="145"/>
      <c r="C137" s="146" t="s">
        <v>117</v>
      </c>
      <c r="D137" s="146" t="s">
        <v>174</v>
      </c>
      <c r="E137" s="147"/>
      <c r="F137" s="148" t="s">
        <v>2032</v>
      </c>
      <c r="G137" s="149" t="s">
        <v>257</v>
      </c>
      <c r="H137" s="150">
        <v>5</v>
      </c>
      <c r="I137" s="151"/>
      <c r="J137" s="150">
        <f t="shared" si="0"/>
        <v>0</v>
      </c>
      <c r="K137" s="152"/>
      <c r="L137" s="28"/>
      <c r="M137" s="153" t="s">
        <v>1</v>
      </c>
      <c r="N137" s="154" t="s">
        <v>37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177</v>
      </c>
      <c r="AT137" s="157" t="s">
        <v>174</v>
      </c>
      <c r="AU137" s="157" t="s">
        <v>178</v>
      </c>
      <c r="AY137" s="13" t="s">
        <v>172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178</v>
      </c>
      <c r="BK137" s="158">
        <f t="shared" si="9"/>
        <v>0</v>
      </c>
      <c r="BL137" s="13" t="s">
        <v>177</v>
      </c>
      <c r="BM137" s="157" t="s">
        <v>2033</v>
      </c>
    </row>
    <row r="138" spans="2:65" s="1" customFormat="1" ht="16.5" customHeight="1" x14ac:dyDescent="0.2">
      <c r="B138" s="145"/>
      <c r="C138" s="159" t="s">
        <v>120</v>
      </c>
      <c r="D138" s="159" t="s">
        <v>244</v>
      </c>
      <c r="E138" s="160"/>
      <c r="F138" s="161" t="s">
        <v>2034</v>
      </c>
      <c r="G138" s="162" t="s">
        <v>257</v>
      </c>
      <c r="H138" s="163">
        <v>2</v>
      </c>
      <c r="I138" s="164"/>
      <c r="J138" s="163">
        <f t="shared" si="0"/>
        <v>0</v>
      </c>
      <c r="K138" s="165"/>
      <c r="L138" s="166"/>
      <c r="M138" s="167" t="s">
        <v>1</v>
      </c>
      <c r="N138" s="168" t="s">
        <v>37</v>
      </c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201</v>
      </c>
      <c r="AT138" s="157" t="s">
        <v>244</v>
      </c>
      <c r="AU138" s="157" t="s">
        <v>178</v>
      </c>
      <c r="AY138" s="13" t="s">
        <v>172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178</v>
      </c>
      <c r="BK138" s="158">
        <f t="shared" si="9"/>
        <v>0</v>
      </c>
      <c r="BL138" s="13" t="s">
        <v>177</v>
      </c>
      <c r="BM138" s="157" t="s">
        <v>2035</v>
      </c>
    </row>
    <row r="139" spans="2:65" s="1" customFormat="1" ht="16.5" customHeight="1" x14ac:dyDescent="0.2">
      <c r="B139" s="145"/>
      <c r="C139" s="159" t="s">
        <v>123</v>
      </c>
      <c r="D139" s="159" t="s">
        <v>244</v>
      </c>
      <c r="E139" s="160"/>
      <c r="F139" s="161" t="s">
        <v>2036</v>
      </c>
      <c r="G139" s="162" t="s">
        <v>257</v>
      </c>
      <c r="H139" s="163">
        <v>3</v>
      </c>
      <c r="I139" s="164"/>
      <c r="J139" s="163">
        <f t="shared" si="0"/>
        <v>0</v>
      </c>
      <c r="K139" s="165"/>
      <c r="L139" s="166"/>
      <c r="M139" s="167" t="s">
        <v>1</v>
      </c>
      <c r="N139" s="168" t="s">
        <v>37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201</v>
      </c>
      <c r="AT139" s="157" t="s">
        <v>244</v>
      </c>
      <c r="AU139" s="157" t="s">
        <v>178</v>
      </c>
      <c r="AY139" s="13" t="s">
        <v>172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178</v>
      </c>
      <c r="BK139" s="158">
        <f t="shared" si="9"/>
        <v>0</v>
      </c>
      <c r="BL139" s="13" t="s">
        <v>177</v>
      </c>
      <c r="BM139" s="157" t="s">
        <v>2037</v>
      </c>
    </row>
    <row r="140" spans="2:65" s="1" customFormat="1" ht="24" customHeight="1" x14ac:dyDescent="0.2">
      <c r="B140" s="145"/>
      <c r="C140" s="146" t="s">
        <v>883</v>
      </c>
      <c r="D140" s="146" t="s">
        <v>174</v>
      </c>
      <c r="E140" s="147"/>
      <c r="F140" s="148" t="s">
        <v>2038</v>
      </c>
      <c r="G140" s="149" t="s">
        <v>257</v>
      </c>
      <c r="H140" s="150">
        <v>7</v>
      </c>
      <c r="I140" s="151"/>
      <c r="J140" s="150">
        <f t="shared" si="0"/>
        <v>0</v>
      </c>
      <c r="K140" s="152"/>
      <c r="L140" s="28"/>
      <c r="M140" s="153" t="s">
        <v>1</v>
      </c>
      <c r="N140" s="154" t="s">
        <v>37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177</v>
      </c>
      <c r="AT140" s="157" t="s">
        <v>174</v>
      </c>
      <c r="AU140" s="157" t="s">
        <v>178</v>
      </c>
      <c r="AY140" s="13" t="s">
        <v>172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178</v>
      </c>
      <c r="BK140" s="158">
        <f t="shared" si="9"/>
        <v>0</v>
      </c>
      <c r="BL140" s="13" t="s">
        <v>177</v>
      </c>
      <c r="BM140" s="157" t="s">
        <v>2039</v>
      </c>
    </row>
    <row r="141" spans="2:65" s="1" customFormat="1" ht="24" customHeight="1" x14ac:dyDescent="0.2">
      <c r="B141" s="145"/>
      <c r="C141" s="146" t="s">
        <v>205</v>
      </c>
      <c r="D141" s="146" t="s">
        <v>174</v>
      </c>
      <c r="E141" s="147"/>
      <c r="F141" s="148" t="s">
        <v>2040</v>
      </c>
      <c r="G141" s="149" t="s">
        <v>257</v>
      </c>
      <c r="H141" s="150">
        <v>31</v>
      </c>
      <c r="I141" s="151"/>
      <c r="J141" s="150">
        <f t="shared" si="0"/>
        <v>0</v>
      </c>
      <c r="K141" s="152"/>
      <c r="L141" s="28"/>
      <c r="M141" s="153" t="s">
        <v>1</v>
      </c>
      <c r="N141" s="154" t="s">
        <v>37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178</v>
      </c>
      <c r="BK141" s="158">
        <f t="shared" si="9"/>
        <v>0</v>
      </c>
      <c r="BL141" s="13" t="s">
        <v>177</v>
      </c>
      <c r="BM141" s="157" t="s">
        <v>2041</v>
      </c>
    </row>
    <row r="142" spans="2:65" s="1" customFormat="1" ht="24" customHeight="1" x14ac:dyDescent="0.2">
      <c r="B142" s="145"/>
      <c r="C142" s="146" t="s">
        <v>212</v>
      </c>
      <c r="D142" s="146" t="s">
        <v>174</v>
      </c>
      <c r="E142" s="147"/>
      <c r="F142" s="148" t="s">
        <v>2042</v>
      </c>
      <c r="G142" s="149" t="s">
        <v>257</v>
      </c>
      <c r="H142" s="150">
        <v>29</v>
      </c>
      <c r="I142" s="151"/>
      <c r="J142" s="150">
        <f t="shared" si="0"/>
        <v>0</v>
      </c>
      <c r="K142" s="152"/>
      <c r="L142" s="28"/>
      <c r="M142" s="153" t="s">
        <v>1</v>
      </c>
      <c r="N142" s="154" t="s">
        <v>37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178</v>
      </c>
      <c r="BK142" s="158">
        <f t="shared" si="9"/>
        <v>0</v>
      </c>
      <c r="BL142" s="13" t="s">
        <v>177</v>
      </c>
      <c r="BM142" s="157" t="s">
        <v>2043</v>
      </c>
    </row>
    <row r="143" spans="2:65" s="1" customFormat="1" ht="16.5" customHeight="1" x14ac:dyDescent="0.2">
      <c r="B143" s="145"/>
      <c r="C143" s="146" t="s">
        <v>7</v>
      </c>
      <c r="D143" s="146" t="s">
        <v>174</v>
      </c>
      <c r="E143" s="147"/>
      <c r="F143" s="148" t="s">
        <v>2044</v>
      </c>
      <c r="G143" s="149" t="s">
        <v>257</v>
      </c>
      <c r="H143" s="150">
        <v>5</v>
      </c>
      <c r="I143" s="151"/>
      <c r="J143" s="150">
        <f t="shared" si="0"/>
        <v>0</v>
      </c>
      <c r="K143" s="152"/>
      <c r="L143" s="28"/>
      <c r="M143" s="153" t="s">
        <v>1</v>
      </c>
      <c r="N143" s="154" t="s">
        <v>37</v>
      </c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AR143" s="157" t="s">
        <v>177</v>
      </c>
      <c r="AT143" s="157" t="s">
        <v>174</v>
      </c>
      <c r="AU143" s="157" t="s">
        <v>178</v>
      </c>
      <c r="AY143" s="13" t="s">
        <v>172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3" t="s">
        <v>178</v>
      </c>
      <c r="BK143" s="158">
        <f t="shared" si="9"/>
        <v>0</v>
      </c>
      <c r="BL143" s="13" t="s">
        <v>177</v>
      </c>
      <c r="BM143" s="157" t="s">
        <v>2045</v>
      </c>
    </row>
    <row r="144" spans="2:65" s="1" customFormat="1" ht="36" customHeight="1" x14ac:dyDescent="0.2">
      <c r="B144" s="145"/>
      <c r="C144" s="146" t="s">
        <v>217</v>
      </c>
      <c r="D144" s="146" t="s">
        <v>174</v>
      </c>
      <c r="E144" s="147"/>
      <c r="F144" s="148" t="s">
        <v>2046</v>
      </c>
      <c r="G144" s="149" t="s">
        <v>257</v>
      </c>
      <c r="H144" s="150">
        <v>68</v>
      </c>
      <c r="I144" s="151"/>
      <c r="J144" s="150">
        <f t="shared" si="0"/>
        <v>0</v>
      </c>
      <c r="K144" s="152"/>
      <c r="L144" s="28"/>
      <c r="M144" s="153" t="s">
        <v>1</v>
      </c>
      <c r="N144" s="154" t="s">
        <v>37</v>
      </c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AR144" s="157" t="s">
        <v>177</v>
      </c>
      <c r="AT144" s="157" t="s">
        <v>174</v>
      </c>
      <c r="AU144" s="157" t="s">
        <v>178</v>
      </c>
      <c r="AY144" s="13" t="s">
        <v>172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3" t="s">
        <v>178</v>
      </c>
      <c r="BK144" s="158">
        <f t="shared" si="9"/>
        <v>0</v>
      </c>
      <c r="BL144" s="13" t="s">
        <v>177</v>
      </c>
      <c r="BM144" s="157" t="s">
        <v>2047</v>
      </c>
    </row>
    <row r="145" spans="2:65" s="1" customFormat="1" ht="24" customHeight="1" x14ac:dyDescent="0.2">
      <c r="B145" s="145"/>
      <c r="C145" s="146" t="s">
        <v>220</v>
      </c>
      <c r="D145" s="146" t="s">
        <v>174</v>
      </c>
      <c r="E145" s="147"/>
      <c r="F145" s="148" t="s">
        <v>2048</v>
      </c>
      <c r="G145" s="149" t="s">
        <v>257</v>
      </c>
      <c r="H145" s="150">
        <v>1</v>
      </c>
      <c r="I145" s="151"/>
      <c r="J145" s="150">
        <f t="shared" si="0"/>
        <v>0</v>
      </c>
      <c r="K145" s="152"/>
      <c r="L145" s="28"/>
      <c r="M145" s="153" t="s">
        <v>1</v>
      </c>
      <c r="N145" s="154" t="s">
        <v>37</v>
      </c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AR145" s="157" t="s">
        <v>177</v>
      </c>
      <c r="AT145" s="157" t="s">
        <v>174</v>
      </c>
      <c r="AU145" s="157" t="s">
        <v>178</v>
      </c>
      <c r="AY145" s="13" t="s">
        <v>172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3" t="s">
        <v>178</v>
      </c>
      <c r="BK145" s="158">
        <f t="shared" si="9"/>
        <v>0</v>
      </c>
      <c r="BL145" s="13" t="s">
        <v>177</v>
      </c>
      <c r="BM145" s="157" t="s">
        <v>2049</v>
      </c>
    </row>
    <row r="146" spans="2:65" s="1" customFormat="1" ht="24" customHeight="1" x14ac:dyDescent="0.2">
      <c r="B146" s="145"/>
      <c r="C146" s="146" t="s">
        <v>474</v>
      </c>
      <c r="D146" s="146" t="s">
        <v>174</v>
      </c>
      <c r="E146" s="147"/>
      <c r="F146" s="148" t="s">
        <v>2050</v>
      </c>
      <c r="G146" s="149" t="s">
        <v>257</v>
      </c>
      <c r="H146" s="150">
        <v>1</v>
      </c>
      <c r="I146" s="151"/>
      <c r="J146" s="150">
        <f t="shared" si="0"/>
        <v>0</v>
      </c>
      <c r="K146" s="152"/>
      <c r="L146" s="28"/>
      <c r="M146" s="153" t="s">
        <v>1</v>
      </c>
      <c r="N146" s="154" t="s">
        <v>37</v>
      </c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AR146" s="157" t="s">
        <v>177</v>
      </c>
      <c r="AT146" s="157" t="s">
        <v>174</v>
      </c>
      <c r="AU146" s="157" t="s">
        <v>178</v>
      </c>
      <c r="AY146" s="13" t="s">
        <v>172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3" t="s">
        <v>178</v>
      </c>
      <c r="BK146" s="158">
        <f t="shared" si="9"/>
        <v>0</v>
      </c>
      <c r="BL146" s="13" t="s">
        <v>177</v>
      </c>
      <c r="BM146" s="157" t="s">
        <v>2051</v>
      </c>
    </row>
    <row r="147" spans="2:65" s="1" customFormat="1" ht="16.5" customHeight="1" x14ac:dyDescent="0.2">
      <c r="B147" s="145"/>
      <c r="C147" s="146" t="s">
        <v>477</v>
      </c>
      <c r="D147" s="146" t="s">
        <v>174</v>
      </c>
      <c r="E147" s="147"/>
      <c r="F147" s="148" t="s">
        <v>2052</v>
      </c>
      <c r="G147" s="149" t="s">
        <v>257</v>
      </c>
      <c r="H147" s="150">
        <v>2</v>
      </c>
      <c r="I147" s="151"/>
      <c r="J147" s="150">
        <f t="shared" si="0"/>
        <v>0</v>
      </c>
      <c r="K147" s="152"/>
      <c r="L147" s="28"/>
      <c r="M147" s="153" t="s">
        <v>1</v>
      </c>
      <c r="N147" s="154" t="s">
        <v>37</v>
      </c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AR147" s="157" t="s">
        <v>177</v>
      </c>
      <c r="AT147" s="157" t="s">
        <v>174</v>
      </c>
      <c r="AU147" s="157" t="s">
        <v>178</v>
      </c>
      <c r="AY147" s="13" t="s">
        <v>172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3" t="s">
        <v>178</v>
      </c>
      <c r="BK147" s="158">
        <f t="shared" si="9"/>
        <v>0</v>
      </c>
      <c r="BL147" s="13" t="s">
        <v>177</v>
      </c>
      <c r="BM147" s="157" t="s">
        <v>2053</v>
      </c>
    </row>
    <row r="148" spans="2:65" s="1" customFormat="1" ht="16.5" customHeight="1" x14ac:dyDescent="0.2">
      <c r="B148" s="145"/>
      <c r="C148" s="146" t="s">
        <v>495</v>
      </c>
      <c r="D148" s="146" t="s">
        <v>174</v>
      </c>
      <c r="E148" s="147"/>
      <c r="F148" s="148" t="s">
        <v>2054</v>
      </c>
      <c r="G148" s="149" t="s">
        <v>257</v>
      </c>
      <c r="H148" s="150">
        <v>1</v>
      </c>
      <c r="I148" s="151"/>
      <c r="J148" s="150">
        <f t="shared" si="0"/>
        <v>0</v>
      </c>
      <c r="K148" s="152"/>
      <c r="L148" s="28"/>
      <c r="M148" s="153" t="s">
        <v>1</v>
      </c>
      <c r="N148" s="154" t="s">
        <v>37</v>
      </c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AR148" s="157" t="s">
        <v>177</v>
      </c>
      <c r="AT148" s="157" t="s">
        <v>174</v>
      </c>
      <c r="AU148" s="157" t="s">
        <v>178</v>
      </c>
      <c r="AY148" s="13" t="s">
        <v>172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3" t="s">
        <v>178</v>
      </c>
      <c r="BK148" s="158">
        <f t="shared" si="9"/>
        <v>0</v>
      </c>
      <c r="BL148" s="13" t="s">
        <v>177</v>
      </c>
      <c r="BM148" s="157" t="s">
        <v>2055</v>
      </c>
    </row>
    <row r="149" spans="2:65" s="1" customFormat="1" ht="36" customHeight="1" x14ac:dyDescent="0.2">
      <c r="B149" s="145"/>
      <c r="C149" s="146" t="s">
        <v>946</v>
      </c>
      <c r="D149" s="146" t="s">
        <v>174</v>
      </c>
      <c r="E149" s="147"/>
      <c r="F149" s="148" t="s">
        <v>2056</v>
      </c>
      <c r="G149" s="149" t="s">
        <v>257</v>
      </c>
      <c r="H149" s="150">
        <v>1</v>
      </c>
      <c r="I149" s="151"/>
      <c r="J149" s="150">
        <f t="shared" si="0"/>
        <v>0</v>
      </c>
      <c r="K149" s="152"/>
      <c r="L149" s="28"/>
      <c r="M149" s="153" t="s">
        <v>1</v>
      </c>
      <c r="N149" s="154" t="s">
        <v>37</v>
      </c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AR149" s="157" t="s">
        <v>177</v>
      </c>
      <c r="AT149" s="157" t="s">
        <v>174</v>
      </c>
      <c r="AU149" s="157" t="s">
        <v>178</v>
      </c>
      <c r="AY149" s="13" t="s">
        <v>172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3" t="s">
        <v>178</v>
      </c>
      <c r="BK149" s="158">
        <f t="shared" si="9"/>
        <v>0</v>
      </c>
      <c r="BL149" s="13" t="s">
        <v>177</v>
      </c>
      <c r="BM149" s="157" t="s">
        <v>2057</v>
      </c>
    </row>
    <row r="150" spans="2:65" s="1" customFormat="1" ht="24" customHeight="1" x14ac:dyDescent="0.2">
      <c r="B150" s="145"/>
      <c r="C150" s="146" t="s">
        <v>226</v>
      </c>
      <c r="D150" s="146" t="s">
        <v>174</v>
      </c>
      <c r="E150" s="147"/>
      <c r="F150" s="148" t="s">
        <v>2058</v>
      </c>
      <c r="G150" s="149" t="s">
        <v>257</v>
      </c>
      <c r="H150" s="150">
        <v>2</v>
      </c>
      <c r="I150" s="151"/>
      <c r="J150" s="150">
        <f t="shared" si="0"/>
        <v>0</v>
      </c>
      <c r="K150" s="152"/>
      <c r="L150" s="28"/>
      <c r="M150" s="153" t="s">
        <v>1</v>
      </c>
      <c r="N150" s="154" t="s">
        <v>37</v>
      </c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AR150" s="157" t="s">
        <v>177</v>
      </c>
      <c r="AT150" s="157" t="s">
        <v>174</v>
      </c>
      <c r="AU150" s="157" t="s">
        <v>178</v>
      </c>
      <c r="AY150" s="13" t="s">
        <v>172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3" t="s">
        <v>178</v>
      </c>
      <c r="BK150" s="158">
        <f t="shared" si="9"/>
        <v>0</v>
      </c>
      <c r="BL150" s="13" t="s">
        <v>177</v>
      </c>
      <c r="BM150" s="157" t="s">
        <v>2059</v>
      </c>
    </row>
    <row r="151" spans="2:65" s="1" customFormat="1" ht="36" customHeight="1" x14ac:dyDescent="0.2">
      <c r="B151" s="145"/>
      <c r="C151" s="146" t="s">
        <v>252</v>
      </c>
      <c r="D151" s="146" t="s">
        <v>174</v>
      </c>
      <c r="E151" s="147"/>
      <c r="F151" s="148" t="s">
        <v>2060</v>
      </c>
      <c r="G151" s="149" t="s">
        <v>257</v>
      </c>
      <c r="H151" s="150">
        <v>28</v>
      </c>
      <c r="I151" s="151"/>
      <c r="J151" s="150">
        <f t="shared" si="0"/>
        <v>0</v>
      </c>
      <c r="K151" s="152"/>
      <c r="L151" s="28"/>
      <c r="M151" s="153" t="s">
        <v>1</v>
      </c>
      <c r="N151" s="154" t="s">
        <v>37</v>
      </c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AR151" s="157" t="s">
        <v>177</v>
      </c>
      <c r="AT151" s="157" t="s">
        <v>174</v>
      </c>
      <c r="AU151" s="157" t="s">
        <v>178</v>
      </c>
      <c r="AY151" s="13" t="s">
        <v>172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3" t="s">
        <v>178</v>
      </c>
      <c r="BK151" s="158">
        <f t="shared" si="9"/>
        <v>0</v>
      </c>
      <c r="BL151" s="13" t="s">
        <v>177</v>
      </c>
      <c r="BM151" s="157" t="s">
        <v>2061</v>
      </c>
    </row>
    <row r="152" spans="2:65" s="1" customFormat="1" ht="16.5" customHeight="1" x14ac:dyDescent="0.2">
      <c r="B152" s="145"/>
      <c r="C152" s="146" t="s">
        <v>249</v>
      </c>
      <c r="D152" s="146" t="s">
        <v>174</v>
      </c>
      <c r="E152" s="147"/>
      <c r="F152" s="148" t="s">
        <v>2062</v>
      </c>
      <c r="G152" s="149" t="s">
        <v>257</v>
      </c>
      <c r="H152" s="150">
        <v>6</v>
      </c>
      <c r="I152" s="151"/>
      <c r="J152" s="150">
        <f t="shared" si="0"/>
        <v>0</v>
      </c>
      <c r="K152" s="152"/>
      <c r="L152" s="28"/>
      <c r="M152" s="153" t="s">
        <v>1</v>
      </c>
      <c r="N152" s="154" t="s">
        <v>37</v>
      </c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AR152" s="157" t="s">
        <v>177</v>
      </c>
      <c r="AT152" s="157" t="s">
        <v>174</v>
      </c>
      <c r="AU152" s="157" t="s">
        <v>178</v>
      </c>
      <c r="AY152" s="13" t="s">
        <v>172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3" t="s">
        <v>178</v>
      </c>
      <c r="BK152" s="158">
        <f t="shared" si="9"/>
        <v>0</v>
      </c>
      <c r="BL152" s="13" t="s">
        <v>177</v>
      </c>
      <c r="BM152" s="157" t="s">
        <v>2063</v>
      </c>
    </row>
    <row r="153" spans="2:65" s="1" customFormat="1" ht="16.5" customHeight="1" x14ac:dyDescent="0.2">
      <c r="B153" s="145"/>
      <c r="C153" s="146" t="s">
        <v>304</v>
      </c>
      <c r="D153" s="146" t="s">
        <v>174</v>
      </c>
      <c r="E153" s="147"/>
      <c r="F153" s="148" t="s">
        <v>1196</v>
      </c>
      <c r="G153" s="149" t="s">
        <v>257</v>
      </c>
      <c r="H153" s="150">
        <v>53</v>
      </c>
      <c r="I153" s="151"/>
      <c r="J153" s="150">
        <f t="shared" si="0"/>
        <v>0</v>
      </c>
      <c r="K153" s="152"/>
      <c r="L153" s="28"/>
      <c r="M153" s="153" t="s">
        <v>1</v>
      </c>
      <c r="N153" s="154" t="s">
        <v>37</v>
      </c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AR153" s="157" t="s">
        <v>177</v>
      </c>
      <c r="AT153" s="157" t="s">
        <v>174</v>
      </c>
      <c r="AU153" s="157" t="s">
        <v>178</v>
      </c>
      <c r="AY153" s="13" t="s">
        <v>172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3" t="s">
        <v>178</v>
      </c>
      <c r="BK153" s="158">
        <f t="shared" si="9"/>
        <v>0</v>
      </c>
      <c r="BL153" s="13" t="s">
        <v>177</v>
      </c>
      <c r="BM153" s="157" t="s">
        <v>2064</v>
      </c>
    </row>
    <row r="154" spans="2:65" s="11" customFormat="1" ht="22.8" customHeight="1" x14ac:dyDescent="0.25">
      <c r="B154" s="133"/>
      <c r="D154" s="134" t="s">
        <v>70</v>
      </c>
      <c r="E154" s="143"/>
      <c r="F154" s="143" t="s">
        <v>2065</v>
      </c>
      <c r="I154" s="136"/>
      <c r="J154" s="144">
        <f>BK154</f>
        <v>0</v>
      </c>
      <c r="L154" s="133"/>
      <c r="M154" s="138"/>
      <c r="P154" s="139">
        <f>SUM(P155:P166)</f>
        <v>0</v>
      </c>
      <c r="R154" s="139">
        <f>SUM(R155:R166)</f>
        <v>0</v>
      </c>
      <c r="T154" s="140">
        <f>SUM(T155:T166)</f>
        <v>0</v>
      </c>
      <c r="AR154" s="134" t="s">
        <v>79</v>
      </c>
      <c r="AT154" s="141" t="s">
        <v>70</v>
      </c>
      <c r="AU154" s="141" t="s">
        <v>79</v>
      </c>
      <c r="AY154" s="134" t="s">
        <v>172</v>
      </c>
      <c r="BK154" s="142">
        <f>SUM(BK155:BK166)</f>
        <v>0</v>
      </c>
    </row>
    <row r="155" spans="2:65" s="1" customFormat="1" ht="24" customHeight="1" x14ac:dyDescent="0.2">
      <c r="B155" s="145"/>
      <c r="C155" s="159" t="s">
        <v>265</v>
      </c>
      <c r="D155" s="159" t="s">
        <v>244</v>
      </c>
      <c r="E155" s="160"/>
      <c r="F155" s="161" t="s">
        <v>2066</v>
      </c>
      <c r="G155" s="162" t="s">
        <v>257</v>
      </c>
      <c r="H155" s="163">
        <v>1</v>
      </c>
      <c r="I155" s="164"/>
      <c r="J155" s="163">
        <f t="shared" ref="J155:J166" si="10">ROUND(I155*H155,2)</f>
        <v>0</v>
      </c>
      <c r="K155" s="165"/>
      <c r="L155" s="166"/>
      <c r="M155" s="167" t="s">
        <v>1</v>
      </c>
      <c r="N155" s="168" t="s">
        <v>37</v>
      </c>
      <c r="P155" s="155">
        <f t="shared" ref="P155:P166" si="11">O155*H155</f>
        <v>0</v>
      </c>
      <c r="Q155" s="155">
        <v>0</v>
      </c>
      <c r="R155" s="155">
        <f t="shared" ref="R155:R166" si="12">Q155*H155</f>
        <v>0</v>
      </c>
      <c r="S155" s="155">
        <v>0</v>
      </c>
      <c r="T155" s="156">
        <f t="shared" ref="T155:T166" si="13">S155*H155</f>
        <v>0</v>
      </c>
      <c r="AR155" s="157" t="s">
        <v>201</v>
      </c>
      <c r="AT155" s="157" t="s">
        <v>244</v>
      </c>
      <c r="AU155" s="157" t="s">
        <v>178</v>
      </c>
      <c r="AY155" s="13" t="s">
        <v>172</v>
      </c>
      <c r="BE155" s="158">
        <f t="shared" ref="BE155:BE166" si="14">IF(N155="základná",J155,0)</f>
        <v>0</v>
      </c>
      <c r="BF155" s="158">
        <f t="shared" ref="BF155:BF166" si="15">IF(N155="znížená",J155,0)</f>
        <v>0</v>
      </c>
      <c r="BG155" s="158">
        <f t="shared" ref="BG155:BG166" si="16">IF(N155="zákl. prenesená",J155,0)</f>
        <v>0</v>
      </c>
      <c r="BH155" s="158">
        <f t="shared" ref="BH155:BH166" si="17">IF(N155="zníž. prenesená",J155,0)</f>
        <v>0</v>
      </c>
      <c r="BI155" s="158">
        <f t="shared" ref="BI155:BI166" si="18">IF(N155="nulová",J155,0)</f>
        <v>0</v>
      </c>
      <c r="BJ155" s="13" t="s">
        <v>178</v>
      </c>
      <c r="BK155" s="158">
        <f t="shared" ref="BK155:BK166" si="19">ROUND(I155*H155,2)</f>
        <v>0</v>
      </c>
      <c r="BL155" s="13" t="s">
        <v>177</v>
      </c>
      <c r="BM155" s="157" t="s">
        <v>2067</v>
      </c>
    </row>
    <row r="156" spans="2:65" s="1" customFormat="1" ht="16.5" customHeight="1" x14ac:dyDescent="0.2">
      <c r="B156" s="145"/>
      <c r="C156" s="159" t="s">
        <v>268</v>
      </c>
      <c r="D156" s="159" t="s">
        <v>244</v>
      </c>
      <c r="E156" s="160"/>
      <c r="F156" s="161" t="s">
        <v>2068</v>
      </c>
      <c r="G156" s="162" t="s">
        <v>257</v>
      </c>
      <c r="H156" s="163">
        <v>6</v>
      </c>
      <c r="I156" s="164"/>
      <c r="J156" s="163">
        <f t="shared" si="10"/>
        <v>0</v>
      </c>
      <c r="K156" s="165"/>
      <c r="L156" s="166"/>
      <c r="M156" s="167" t="s">
        <v>1</v>
      </c>
      <c r="N156" s="168" t="s">
        <v>37</v>
      </c>
      <c r="P156" s="155">
        <f t="shared" si="11"/>
        <v>0</v>
      </c>
      <c r="Q156" s="155">
        <v>0</v>
      </c>
      <c r="R156" s="155">
        <f t="shared" si="12"/>
        <v>0</v>
      </c>
      <c r="S156" s="155">
        <v>0</v>
      </c>
      <c r="T156" s="156">
        <f t="shared" si="13"/>
        <v>0</v>
      </c>
      <c r="AR156" s="157" t="s">
        <v>201</v>
      </c>
      <c r="AT156" s="157" t="s">
        <v>244</v>
      </c>
      <c r="AU156" s="157" t="s">
        <v>178</v>
      </c>
      <c r="AY156" s="13" t="s">
        <v>172</v>
      </c>
      <c r="BE156" s="158">
        <f t="shared" si="14"/>
        <v>0</v>
      </c>
      <c r="BF156" s="158">
        <f t="shared" si="15"/>
        <v>0</v>
      </c>
      <c r="BG156" s="158">
        <f t="shared" si="16"/>
        <v>0</v>
      </c>
      <c r="BH156" s="158">
        <f t="shared" si="17"/>
        <v>0</v>
      </c>
      <c r="BI156" s="158">
        <f t="shared" si="18"/>
        <v>0</v>
      </c>
      <c r="BJ156" s="13" t="s">
        <v>178</v>
      </c>
      <c r="BK156" s="158">
        <f t="shared" si="19"/>
        <v>0</v>
      </c>
      <c r="BL156" s="13" t="s">
        <v>177</v>
      </c>
      <c r="BM156" s="157" t="s">
        <v>2069</v>
      </c>
    </row>
    <row r="157" spans="2:65" s="1" customFormat="1" ht="16.5" customHeight="1" x14ac:dyDescent="0.2">
      <c r="B157" s="145"/>
      <c r="C157" s="159" t="s">
        <v>271</v>
      </c>
      <c r="D157" s="159" t="s">
        <v>244</v>
      </c>
      <c r="E157" s="160"/>
      <c r="F157" s="161" t="s">
        <v>2070</v>
      </c>
      <c r="G157" s="162" t="s">
        <v>257</v>
      </c>
      <c r="H157" s="163">
        <v>6</v>
      </c>
      <c r="I157" s="164"/>
      <c r="J157" s="163">
        <f t="shared" si="10"/>
        <v>0</v>
      </c>
      <c r="K157" s="165"/>
      <c r="L157" s="166"/>
      <c r="M157" s="167" t="s">
        <v>1</v>
      </c>
      <c r="N157" s="168" t="s">
        <v>37</v>
      </c>
      <c r="P157" s="155">
        <f t="shared" si="11"/>
        <v>0</v>
      </c>
      <c r="Q157" s="155">
        <v>0</v>
      </c>
      <c r="R157" s="155">
        <f t="shared" si="12"/>
        <v>0</v>
      </c>
      <c r="S157" s="155">
        <v>0</v>
      </c>
      <c r="T157" s="156">
        <f t="shared" si="13"/>
        <v>0</v>
      </c>
      <c r="AR157" s="157" t="s">
        <v>201</v>
      </c>
      <c r="AT157" s="157" t="s">
        <v>244</v>
      </c>
      <c r="AU157" s="157" t="s">
        <v>178</v>
      </c>
      <c r="AY157" s="13" t="s">
        <v>172</v>
      </c>
      <c r="BE157" s="158">
        <f t="shared" si="14"/>
        <v>0</v>
      </c>
      <c r="BF157" s="158">
        <f t="shared" si="15"/>
        <v>0</v>
      </c>
      <c r="BG157" s="158">
        <f t="shared" si="16"/>
        <v>0</v>
      </c>
      <c r="BH157" s="158">
        <f t="shared" si="17"/>
        <v>0</v>
      </c>
      <c r="BI157" s="158">
        <f t="shared" si="18"/>
        <v>0</v>
      </c>
      <c r="BJ157" s="13" t="s">
        <v>178</v>
      </c>
      <c r="BK157" s="158">
        <f t="shared" si="19"/>
        <v>0</v>
      </c>
      <c r="BL157" s="13" t="s">
        <v>177</v>
      </c>
      <c r="BM157" s="157" t="s">
        <v>2071</v>
      </c>
    </row>
    <row r="158" spans="2:65" s="1" customFormat="1" ht="24" customHeight="1" x14ac:dyDescent="0.2">
      <c r="B158" s="145"/>
      <c r="C158" s="159" t="s">
        <v>274</v>
      </c>
      <c r="D158" s="159" t="s">
        <v>244</v>
      </c>
      <c r="E158" s="160"/>
      <c r="F158" s="161" t="s">
        <v>2072</v>
      </c>
      <c r="G158" s="162" t="s">
        <v>257</v>
      </c>
      <c r="H158" s="163">
        <v>27</v>
      </c>
      <c r="I158" s="164"/>
      <c r="J158" s="163">
        <f t="shared" si="10"/>
        <v>0</v>
      </c>
      <c r="K158" s="165"/>
      <c r="L158" s="166"/>
      <c r="M158" s="167" t="s">
        <v>1</v>
      </c>
      <c r="N158" s="168" t="s">
        <v>37</v>
      </c>
      <c r="P158" s="155">
        <f t="shared" si="11"/>
        <v>0</v>
      </c>
      <c r="Q158" s="155">
        <v>0</v>
      </c>
      <c r="R158" s="155">
        <f t="shared" si="12"/>
        <v>0</v>
      </c>
      <c r="S158" s="155">
        <v>0</v>
      </c>
      <c r="T158" s="156">
        <f t="shared" si="13"/>
        <v>0</v>
      </c>
      <c r="AR158" s="157" t="s">
        <v>201</v>
      </c>
      <c r="AT158" s="157" t="s">
        <v>244</v>
      </c>
      <c r="AU158" s="157" t="s">
        <v>178</v>
      </c>
      <c r="AY158" s="13" t="s">
        <v>172</v>
      </c>
      <c r="BE158" s="158">
        <f t="shared" si="14"/>
        <v>0</v>
      </c>
      <c r="BF158" s="158">
        <f t="shared" si="15"/>
        <v>0</v>
      </c>
      <c r="BG158" s="158">
        <f t="shared" si="16"/>
        <v>0</v>
      </c>
      <c r="BH158" s="158">
        <f t="shared" si="17"/>
        <v>0</v>
      </c>
      <c r="BI158" s="158">
        <f t="shared" si="18"/>
        <v>0</v>
      </c>
      <c r="BJ158" s="13" t="s">
        <v>178</v>
      </c>
      <c r="BK158" s="158">
        <f t="shared" si="19"/>
        <v>0</v>
      </c>
      <c r="BL158" s="13" t="s">
        <v>177</v>
      </c>
      <c r="BM158" s="157" t="s">
        <v>2073</v>
      </c>
    </row>
    <row r="159" spans="2:65" s="1" customFormat="1" ht="24" customHeight="1" x14ac:dyDescent="0.2">
      <c r="B159" s="145"/>
      <c r="C159" s="159" t="s">
        <v>277</v>
      </c>
      <c r="D159" s="159" t="s">
        <v>244</v>
      </c>
      <c r="E159" s="160"/>
      <c r="F159" s="161" t="s">
        <v>2074</v>
      </c>
      <c r="G159" s="162" t="s">
        <v>257</v>
      </c>
      <c r="H159" s="163">
        <v>4</v>
      </c>
      <c r="I159" s="164"/>
      <c r="J159" s="163">
        <f t="shared" si="10"/>
        <v>0</v>
      </c>
      <c r="K159" s="165"/>
      <c r="L159" s="166"/>
      <c r="M159" s="167" t="s">
        <v>1</v>
      </c>
      <c r="N159" s="168" t="s">
        <v>37</v>
      </c>
      <c r="P159" s="155">
        <f t="shared" si="11"/>
        <v>0</v>
      </c>
      <c r="Q159" s="155">
        <v>0</v>
      </c>
      <c r="R159" s="155">
        <f t="shared" si="12"/>
        <v>0</v>
      </c>
      <c r="S159" s="155">
        <v>0</v>
      </c>
      <c r="T159" s="156">
        <f t="shared" si="13"/>
        <v>0</v>
      </c>
      <c r="AR159" s="157" t="s">
        <v>201</v>
      </c>
      <c r="AT159" s="157" t="s">
        <v>244</v>
      </c>
      <c r="AU159" s="157" t="s">
        <v>178</v>
      </c>
      <c r="AY159" s="13" t="s">
        <v>172</v>
      </c>
      <c r="BE159" s="158">
        <f t="shared" si="14"/>
        <v>0</v>
      </c>
      <c r="BF159" s="158">
        <f t="shared" si="15"/>
        <v>0</v>
      </c>
      <c r="BG159" s="158">
        <f t="shared" si="16"/>
        <v>0</v>
      </c>
      <c r="BH159" s="158">
        <f t="shared" si="17"/>
        <v>0</v>
      </c>
      <c r="BI159" s="158">
        <f t="shared" si="18"/>
        <v>0</v>
      </c>
      <c r="BJ159" s="13" t="s">
        <v>178</v>
      </c>
      <c r="BK159" s="158">
        <f t="shared" si="19"/>
        <v>0</v>
      </c>
      <c r="BL159" s="13" t="s">
        <v>177</v>
      </c>
      <c r="BM159" s="157" t="s">
        <v>2075</v>
      </c>
    </row>
    <row r="160" spans="2:65" s="1" customFormat="1" ht="16.5" customHeight="1" x14ac:dyDescent="0.2">
      <c r="B160" s="145"/>
      <c r="C160" s="159" t="s">
        <v>262</v>
      </c>
      <c r="D160" s="159" t="s">
        <v>244</v>
      </c>
      <c r="E160" s="160"/>
      <c r="F160" s="161" t="s">
        <v>2076</v>
      </c>
      <c r="G160" s="162" t="s">
        <v>257</v>
      </c>
      <c r="H160" s="163">
        <v>31</v>
      </c>
      <c r="I160" s="164"/>
      <c r="J160" s="163">
        <f t="shared" si="10"/>
        <v>0</v>
      </c>
      <c r="K160" s="165"/>
      <c r="L160" s="166"/>
      <c r="M160" s="167" t="s">
        <v>1</v>
      </c>
      <c r="N160" s="168" t="s">
        <v>37</v>
      </c>
      <c r="P160" s="155">
        <f t="shared" si="11"/>
        <v>0</v>
      </c>
      <c r="Q160" s="155">
        <v>0</v>
      </c>
      <c r="R160" s="155">
        <f t="shared" si="12"/>
        <v>0</v>
      </c>
      <c r="S160" s="155">
        <v>0</v>
      </c>
      <c r="T160" s="156">
        <f t="shared" si="13"/>
        <v>0</v>
      </c>
      <c r="AR160" s="157" t="s">
        <v>201</v>
      </c>
      <c r="AT160" s="157" t="s">
        <v>244</v>
      </c>
      <c r="AU160" s="157" t="s">
        <v>178</v>
      </c>
      <c r="AY160" s="13" t="s">
        <v>172</v>
      </c>
      <c r="BE160" s="158">
        <f t="shared" si="14"/>
        <v>0</v>
      </c>
      <c r="BF160" s="158">
        <f t="shared" si="15"/>
        <v>0</v>
      </c>
      <c r="BG160" s="158">
        <f t="shared" si="16"/>
        <v>0</v>
      </c>
      <c r="BH160" s="158">
        <f t="shared" si="17"/>
        <v>0</v>
      </c>
      <c r="BI160" s="158">
        <f t="shared" si="18"/>
        <v>0</v>
      </c>
      <c r="BJ160" s="13" t="s">
        <v>178</v>
      </c>
      <c r="BK160" s="158">
        <f t="shared" si="19"/>
        <v>0</v>
      </c>
      <c r="BL160" s="13" t="s">
        <v>177</v>
      </c>
      <c r="BM160" s="157" t="s">
        <v>2077</v>
      </c>
    </row>
    <row r="161" spans="2:65" s="1" customFormat="1" ht="16.5" customHeight="1" x14ac:dyDescent="0.2">
      <c r="B161" s="145"/>
      <c r="C161" s="159" t="s">
        <v>259</v>
      </c>
      <c r="D161" s="159" t="s">
        <v>244</v>
      </c>
      <c r="E161" s="160"/>
      <c r="F161" s="161" t="s">
        <v>2078</v>
      </c>
      <c r="G161" s="162" t="s">
        <v>257</v>
      </c>
      <c r="H161" s="163">
        <v>29</v>
      </c>
      <c r="I161" s="164"/>
      <c r="J161" s="163">
        <f t="shared" si="10"/>
        <v>0</v>
      </c>
      <c r="K161" s="165"/>
      <c r="L161" s="166"/>
      <c r="M161" s="167" t="s">
        <v>1</v>
      </c>
      <c r="N161" s="168" t="s">
        <v>37</v>
      </c>
      <c r="P161" s="155">
        <f t="shared" si="11"/>
        <v>0</v>
      </c>
      <c r="Q161" s="155">
        <v>0</v>
      </c>
      <c r="R161" s="155">
        <f t="shared" si="12"/>
        <v>0</v>
      </c>
      <c r="S161" s="155">
        <v>0</v>
      </c>
      <c r="T161" s="156">
        <f t="shared" si="13"/>
        <v>0</v>
      </c>
      <c r="AR161" s="157" t="s">
        <v>201</v>
      </c>
      <c r="AT161" s="157" t="s">
        <v>244</v>
      </c>
      <c r="AU161" s="157" t="s">
        <v>178</v>
      </c>
      <c r="AY161" s="13" t="s">
        <v>172</v>
      </c>
      <c r="BE161" s="158">
        <f t="shared" si="14"/>
        <v>0</v>
      </c>
      <c r="BF161" s="158">
        <f t="shared" si="15"/>
        <v>0</v>
      </c>
      <c r="BG161" s="158">
        <f t="shared" si="16"/>
        <v>0</v>
      </c>
      <c r="BH161" s="158">
        <f t="shared" si="17"/>
        <v>0</v>
      </c>
      <c r="BI161" s="158">
        <f t="shared" si="18"/>
        <v>0</v>
      </c>
      <c r="BJ161" s="13" t="s">
        <v>178</v>
      </c>
      <c r="BK161" s="158">
        <f t="shared" si="19"/>
        <v>0</v>
      </c>
      <c r="BL161" s="13" t="s">
        <v>177</v>
      </c>
      <c r="BM161" s="157" t="s">
        <v>2079</v>
      </c>
    </row>
    <row r="162" spans="2:65" s="1" customFormat="1" ht="24" customHeight="1" x14ac:dyDescent="0.2">
      <c r="B162" s="145"/>
      <c r="C162" s="159" t="s">
        <v>280</v>
      </c>
      <c r="D162" s="159" t="s">
        <v>244</v>
      </c>
      <c r="E162" s="160"/>
      <c r="F162" s="161" t="s">
        <v>2080</v>
      </c>
      <c r="G162" s="162" t="s">
        <v>257</v>
      </c>
      <c r="H162" s="163">
        <v>1</v>
      </c>
      <c r="I162" s="164"/>
      <c r="J162" s="163">
        <f t="shared" si="10"/>
        <v>0</v>
      </c>
      <c r="K162" s="165"/>
      <c r="L162" s="166"/>
      <c r="M162" s="167" t="s">
        <v>1</v>
      </c>
      <c r="N162" s="168" t="s">
        <v>37</v>
      </c>
      <c r="P162" s="155">
        <f t="shared" si="11"/>
        <v>0</v>
      </c>
      <c r="Q162" s="155">
        <v>0</v>
      </c>
      <c r="R162" s="155">
        <f t="shared" si="12"/>
        <v>0</v>
      </c>
      <c r="S162" s="155">
        <v>0</v>
      </c>
      <c r="T162" s="156">
        <f t="shared" si="13"/>
        <v>0</v>
      </c>
      <c r="AR162" s="157" t="s">
        <v>201</v>
      </c>
      <c r="AT162" s="157" t="s">
        <v>244</v>
      </c>
      <c r="AU162" s="157" t="s">
        <v>178</v>
      </c>
      <c r="AY162" s="13" t="s">
        <v>172</v>
      </c>
      <c r="BE162" s="158">
        <f t="shared" si="14"/>
        <v>0</v>
      </c>
      <c r="BF162" s="158">
        <f t="shared" si="15"/>
        <v>0</v>
      </c>
      <c r="BG162" s="158">
        <f t="shared" si="16"/>
        <v>0</v>
      </c>
      <c r="BH162" s="158">
        <f t="shared" si="17"/>
        <v>0</v>
      </c>
      <c r="BI162" s="158">
        <f t="shared" si="18"/>
        <v>0</v>
      </c>
      <c r="BJ162" s="13" t="s">
        <v>178</v>
      </c>
      <c r="BK162" s="158">
        <f t="shared" si="19"/>
        <v>0</v>
      </c>
      <c r="BL162" s="13" t="s">
        <v>177</v>
      </c>
      <c r="BM162" s="157" t="s">
        <v>2081</v>
      </c>
    </row>
    <row r="163" spans="2:65" s="1" customFormat="1" ht="24" customHeight="1" x14ac:dyDescent="0.2">
      <c r="B163" s="145"/>
      <c r="C163" s="159" t="s">
        <v>283</v>
      </c>
      <c r="D163" s="159" t="s">
        <v>244</v>
      </c>
      <c r="E163" s="160"/>
      <c r="F163" s="161" t="s">
        <v>2082</v>
      </c>
      <c r="G163" s="162" t="s">
        <v>257</v>
      </c>
      <c r="H163" s="163">
        <v>1</v>
      </c>
      <c r="I163" s="164"/>
      <c r="J163" s="163">
        <f t="shared" si="10"/>
        <v>0</v>
      </c>
      <c r="K163" s="165"/>
      <c r="L163" s="166"/>
      <c r="M163" s="167" t="s">
        <v>1</v>
      </c>
      <c r="N163" s="168" t="s">
        <v>37</v>
      </c>
      <c r="P163" s="155">
        <f t="shared" si="11"/>
        <v>0</v>
      </c>
      <c r="Q163" s="155">
        <v>0</v>
      </c>
      <c r="R163" s="155">
        <f t="shared" si="12"/>
        <v>0</v>
      </c>
      <c r="S163" s="155">
        <v>0</v>
      </c>
      <c r="T163" s="156">
        <f t="shared" si="13"/>
        <v>0</v>
      </c>
      <c r="AR163" s="157" t="s">
        <v>201</v>
      </c>
      <c r="AT163" s="157" t="s">
        <v>244</v>
      </c>
      <c r="AU163" s="157" t="s">
        <v>178</v>
      </c>
      <c r="AY163" s="13" t="s">
        <v>172</v>
      </c>
      <c r="BE163" s="158">
        <f t="shared" si="14"/>
        <v>0</v>
      </c>
      <c r="BF163" s="158">
        <f t="shared" si="15"/>
        <v>0</v>
      </c>
      <c r="BG163" s="158">
        <f t="shared" si="16"/>
        <v>0</v>
      </c>
      <c r="BH163" s="158">
        <f t="shared" si="17"/>
        <v>0</v>
      </c>
      <c r="BI163" s="158">
        <f t="shared" si="18"/>
        <v>0</v>
      </c>
      <c r="BJ163" s="13" t="s">
        <v>178</v>
      </c>
      <c r="BK163" s="158">
        <f t="shared" si="19"/>
        <v>0</v>
      </c>
      <c r="BL163" s="13" t="s">
        <v>177</v>
      </c>
      <c r="BM163" s="157" t="s">
        <v>2083</v>
      </c>
    </row>
    <row r="164" spans="2:65" s="1" customFormat="1" ht="16.5" customHeight="1" x14ac:dyDescent="0.2">
      <c r="B164" s="145"/>
      <c r="C164" s="159" t="s">
        <v>286</v>
      </c>
      <c r="D164" s="159" t="s">
        <v>244</v>
      </c>
      <c r="E164" s="160"/>
      <c r="F164" s="161" t="s">
        <v>2084</v>
      </c>
      <c r="G164" s="162" t="s">
        <v>257</v>
      </c>
      <c r="H164" s="163">
        <v>1</v>
      </c>
      <c r="I164" s="164"/>
      <c r="J164" s="163">
        <f t="shared" si="10"/>
        <v>0</v>
      </c>
      <c r="K164" s="165"/>
      <c r="L164" s="166"/>
      <c r="M164" s="167" t="s">
        <v>1</v>
      </c>
      <c r="N164" s="168" t="s">
        <v>37</v>
      </c>
      <c r="P164" s="155">
        <f t="shared" si="11"/>
        <v>0</v>
      </c>
      <c r="Q164" s="155">
        <v>0</v>
      </c>
      <c r="R164" s="155">
        <f t="shared" si="12"/>
        <v>0</v>
      </c>
      <c r="S164" s="155">
        <v>0</v>
      </c>
      <c r="T164" s="156">
        <f t="shared" si="13"/>
        <v>0</v>
      </c>
      <c r="AR164" s="157" t="s">
        <v>201</v>
      </c>
      <c r="AT164" s="157" t="s">
        <v>244</v>
      </c>
      <c r="AU164" s="157" t="s">
        <v>178</v>
      </c>
      <c r="AY164" s="13" t="s">
        <v>172</v>
      </c>
      <c r="BE164" s="158">
        <f t="shared" si="14"/>
        <v>0</v>
      </c>
      <c r="BF164" s="158">
        <f t="shared" si="15"/>
        <v>0</v>
      </c>
      <c r="BG164" s="158">
        <f t="shared" si="16"/>
        <v>0</v>
      </c>
      <c r="BH164" s="158">
        <f t="shared" si="17"/>
        <v>0</v>
      </c>
      <c r="BI164" s="158">
        <f t="shared" si="18"/>
        <v>0</v>
      </c>
      <c r="BJ164" s="13" t="s">
        <v>178</v>
      </c>
      <c r="BK164" s="158">
        <f t="shared" si="19"/>
        <v>0</v>
      </c>
      <c r="BL164" s="13" t="s">
        <v>177</v>
      </c>
      <c r="BM164" s="157" t="s">
        <v>2085</v>
      </c>
    </row>
    <row r="165" spans="2:65" s="1" customFormat="1" ht="16.5" customHeight="1" x14ac:dyDescent="0.2">
      <c r="B165" s="145"/>
      <c r="C165" s="146" t="s">
        <v>289</v>
      </c>
      <c r="D165" s="146" t="s">
        <v>174</v>
      </c>
      <c r="E165" s="147"/>
      <c r="F165" s="148" t="s">
        <v>1196</v>
      </c>
      <c r="G165" s="149" t="s">
        <v>257</v>
      </c>
      <c r="H165" s="150">
        <v>107</v>
      </c>
      <c r="I165" s="151"/>
      <c r="J165" s="150">
        <f t="shared" si="10"/>
        <v>0</v>
      </c>
      <c r="K165" s="152"/>
      <c r="L165" s="28"/>
      <c r="M165" s="153" t="s">
        <v>1</v>
      </c>
      <c r="N165" s="154" t="s">
        <v>37</v>
      </c>
      <c r="P165" s="155">
        <f t="shared" si="11"/>
        <v>0</v>
      </c>
      <c r="Q165" s="155">
        <v>0</v>
      </c>
      <c r="R165" s="155">
        <f t="shared" si="12"/>
        <v>0</v>
      </c>
      <c r="S165" s="155">
        <v>0</v>
      </c>
      <c r="T165" s="156">
        <f t="shared" si="13"/>
        <v>0</v>
      </c>
      <c r="AR165" s="157" t="s">
        <v>177</v>
      </c>
      <c r="AT165" s="157" t="s">
        <v>174</v>
      </c>
      <c r="AU165" s="157" t="s">
        <v>178</v>
      </c>
      <c r="AY165" s="13" t="s">
        <v>172</v>
      </c>
      <c r="BE165" s="158">
        <f t="shared" si="14"/>
        <v>0</v>
      </c>
      <c r="BF165" s="158">
        <f t="shared" si="15"/>
        <v>0</v>
      </c>
      <c r="BG165" s="158">
        <f t="shared" si="16"/>
        <v>0</v>
      </c>
      <c r="BH165" s="158">
        <f t="shared" si="17"/>
        <v>0</v>
      </c>
      <c r="BI165" s="158">
        <f t="shared" si="18"/>
        <v>0</v>
      </c>
      <c r="BJ165" s="13" t="s">
        <v>178</v>
      </c>
      <c r="BK165" s="158">
        <f t="shared" si="19"/>
        <v>0</v>
      </c>
      <c r="BL165" s="13" t="s">
        <v>177</v>
      </c>
      <c r="BM165" s="157" t="s">
        <v>2086</v>
      </c>
    </row>
    <row r="166" spans="2:65" s="1" customFormat="1" ht="24" customHeight="1" x14ac:dyDescent="0.2">
      <c r="B166" s="145"/>
      <c r="C166" s="146" t="s">
        <v>997</v>
      </c>
      <c r="D166" s="146" t="s">
        <v>174</v>
      </c>
      <c r="E166" s="147"/>
      <c r="F166" s="148" t="s">
        <v>2087</v>
      </c>
      <c r="G166" s="149" t="s">
        <v>257</v>
      </c>
      <c r="H166" s="150">
        <v>49.87</v>
      </c>
      <c r="I166" s="151"/>
      <c r="J166" s="150">
        <f t="shared" si="10"/>
        <v>0</v>
      </c>
      <c r="K166" s="152"/>
      <c r="L166" s="28"/>
      <c r="M166" s="153" t="s">
        <v>1</v>
      </c>
      <c r="N166" s="154" t="s">
        <v>37</v>
      </c>
      <c r="P166" s="155">
        <f t="shared" si="11"/>
        <v>0</v>
      </c>
      <c r="Q166" s="155">
        <v>0</v>
      </c>
      <c r="R166" s="155">
        <f t="shared" si="12"/>
        <v>0</v>
      </c>
      <c r="S166" s="155">
        <v>0</v>
      </c>
      <c r="T166" s="156">
        <f t="shared" si="13"/>
        <v>0</v>
      </c>
      <c r="AR166" s="157" t="s">
        <v>177</v>
      </c>
      <c r="AT166" s="157" t="s">
        <v>174</v>
      </c>
      <c r="AU166" s="157" t="s">
        <v>178</v>
      </c>
      <c r="AY166" s="13" t="s">
        <v>172</v>
      </c>
      <c r="BE166" s="158">
        <f t="shared" si="14"/>
        <v>0</v>
      </c>
      <c r="BF166" s="158">
        <f t="shared" si="15"/>
        <v>0</v>
      </c>
      <c r="BG166" s="158">
        <f t="shared" si="16"/>
        <v>0</v>
      </c>
      <c r="BH166" s="158">
        <f t="shared" si="17"/>
        <v>0</v>
      </c>
      <c r="BI166" s="158">
        <f t="shared" si="18"/>
        <v>0</v>
      </c>
      <c r="BJ166" s="13" t="s">
        <v>178</v>
      </c>
      <c r="BK166" s="158">
        <f t="shared" si="19"/>
        <v>0</v>
      </c>
      <c r="BL166" s="13" t="s">
        <v>177</v>
      </c>
      <c r="BM166" s="157" t="s">
        <v>2088</v>
      </c>
    </row>
    <row r="167" spans="2:65" s="11" customFormat="1" ht="22.8" customHeight="1" x14ac:dyDescent="0.25">
      <c r="B167" s="133"/>
      <c r="D167" s="134" t="s">
        <v>70</v>
      </c>
      <c r="E167" s="143"/>
      <c r="F167" s="143" t="s">
        <v>2089</v>
      </c>
      <c r="I167" s="136"/>
      <c r="J167" s="144">
        <f>BK167</f>
        <v>0</v>
      </c>
      <c r="L167" s="133"/>
      <c r="M167" s="138"/>
      <c r="P167" s="139">
        <f>SUM(P168:P177)</f>
        <v>0</v>
      </c>
      <c r="R167" s="139">
        <f>SUM(R168:R177)</f>
        <v>0</v>
      </c>
      <c r="T167" s="140">
        <f>SUM(T168:T177)</f>
        <v>0</v>
      </c>
      <c r="AR167" s="134" t="s">
        <v>79</v>
      </c>
      <c r="AT167" s="141" t="s">
        <v>70</v>
      </c>
      <c r="AU167" s="141" t="s">
        <v>79</v>
      </c>
      <c r="AY167" s="134" t="s">
        <v>172</v>
      </c>
      <c r="BK167" s="142">
        <f>SUM(BK168:BK177)</f>
        <v>0</v>
      </c>
    </row>
    <row r="168" spans="2:65" s="1" customFormat="1" ht="24" customHeight="1" x14ac:dyDescent="0.2">
      <c r="B168" s="145"/>
      <c r="C168" s="159" t="s">
        <v>464</v>
      </c>
      <c r="D168" s="159" t="s">
        <v>244</v>
      </c>
      <c r="E168" s="160"/>
      <c r="F168" s="161" t="s">
        <v>2090</v>
      </c>
      <c r="G168" s="162" t="s">
        <v>257</v>
      </c>
      <c r="H168" s="163">
        <v>1</v>
      </c>
      <c r="I168" s="164"/>
      <c r="J168" s="163">
        <f t="shared" ref="J168:J177" si="20">ROUND(I168*H168,2)</f>
        <v>0</v>
      </c>
      <c r="K168" s="165"/>
      <c r="L168" s="166"/>
      <c r="M168" s="167" t="s">
        <v>1</v>
      </c>
      <c r="N168" s="168" t="s">
        <v>37</v>
      </c>
      <c r="P168" s="155">
        <f t="shared" ref="P168:P177" si="21">O168*H168</f>
        <v>0</v>
      </c>
      <c r="Q168" s="155">
        <v>0</v>
      </c>
      <c r="R168" s="155">
        <f t="shared" ref="R168:R177" si="22">Q168*H168</f>
        <v>0</v>
      </c>
      <c r="S168" s="155">
        <v>0</v>
      </c>
      <c r="T168" s="156">
        <f t="shared" ref="T168:T177" si="23">S168*H168</f>
        <v>0</v>
      </c>
      <c r="AR168" s="157" t="s">
        <v>201</v>
      </c>
      <c r="AT168" s="157" t="s">
        <v>244</v>
      </c>
      <c r="AU168" s="157" t="s">
        <v>178</v>
      </c>
      <c r="AY168" s="13" t="s">
        <v>172</v>
      </c>
      <c r="BE168" s="158">
        <f t="shared" ref="BE168:BE177" si="24">IF(N168="základná",J168,0)</f>
        <v>0</v>
      </c>
      <c r="BF168" s="158">
        <f t="shared" ref="BF168:BF177" si="25">IF(N168="znížená",J168,0)</f>
        <v>0</v>
      </c>
      <c r="BG168" s="158">
        <f t="shared" ref="BG168:BG177" si="26">IF(N168="zákl. prenesená",J168,0)</f>
        <v>0</v>
      </c>
      <c r="BH168" s="158">
        <f t="shared" ref="BH168:BH177" si="27">IF(N168="zníž. prenesená",J168,0)</f>
        <v>0</v>
      </c>
      <c r="BI168" s="158">
        <f t="shared" ref="BI168:BI177" si="28">IF(N168="nulová",J168,0)</f>
        <v>0</v>
      </c>
      <c r="BJ168" s="13" t="s">
        <v>178</v>
      </c>
      <c r="BK168" s="158">
        <f t="shared" ref="BK168:BK177" si="29">ROUND(I168*H168,2)</f>
        <v>0</v>
      </c>
      <c r="BL168" s="13" t="s">
        <v>177</v>
      </c>
      <c r="BM168" s="157" t="s">
        <v>2091</v>
      </c>
    </row>
    <row r="169" spans="2:65" s="1" customFormat="1" ht="24" customHeight="1" x14ac:dyDescent="0.2">
      <c r="B169" s="145"/>
      <c r="C169" s="159" t="s">
        <v>963</v>
      </c>
      <c r="D169" s="159" t="s">
        <v>244</v>
      </c>
      <c r="E169" s="160"/>
      <c r="F169" s="161" t="s">
        <v>2092</v>
      </c>
      <c r="G169" s="162" t="s">
        <v>257</v>
      </c>
      <c r="H169" s="163">
        <v>1</v>
      </c>
      <c r="I169" s="164"/>
      <c r="J169" s="163">
        <f t="shared" si="20"/>
        <v>0</v>
      </c>
      <c r="K169" s="165"/>
      <c r="L169" s="166"/>
      <c r="M169" s="167" t="s">
        <v>1</v>
      </c>
      <c r="N169" s="168" t="s">
        <v>37</v>
      </c>
      <c r="P169" s="155">
        <f t="shared" si="21"/>
        <v>0</v>
      </c>
      <c r="Q169" s="155">
        <v>0</v>
      </c>
      <c r="R169" s="155">
        <f t="shared" si="22"/>
        <v>0</v>
      </c>
      <c r="S169" s="155">
        <v>0</v>
      </c>
      <c r="T169" s="156">
        <f t="shared" si="23"/>
        <v>0</v>
      </c>
      <c r="AR169" s="157" t="s">
        <v>201</v>
      </c>
      <c r="AT169" s="157" t="s">
        <v>244</v>
      </c>
      <c r="AU169" s="157" t="s">
        <v>178</v>
      </c>
      <c r="AY169" s="13" t="s">
        <v>172</v>
      </c>
      <c r="BE169" s="158">
        <f t="shared" si="24"/>
        <v>0</v>
      </c>
      <c r="BF169" s="158">
        <f t="shared" si="25"/>
        <v>0</v>
      </c>
      <c r="BG169" s="158">
        <f t="shared" si="26"/>
        <v>0</v>
      </c>
      <c r="BH169" s="158">
        <f t="shared" si="27"/>
        <v>0</v>
      </c>
      <c r="BI169" s="158">
        <f t="shared" si="28"/>
        <v>0</v>
      </c>
      <c r="BJ169" s="13" t="s">
        <v>178</v>
      </c>
      <c r="BK169" s="158">
        <f t="shared" si="29"/>
        <v>0</v>
      </c>
      <c r="BL169" s="13" t="s">
        <v>177</v>
      </c>
      <c r="BM169" s="157" t="s">
        <v>2093</v>
      </c>
    </row>
    <row r="170" spans="2:65" s="1" customFormat="1" ht="24" customHeight="1" x14ac:dyDescent="0.2">
      <c r="B170" s="145"/>
      <c r="C170" s="159" t="s">
        <v>353</v>
      </c>
      <c r="D170" s="159" t="s">
        <v>244</v>
      </c>
      <c r="E170" s="160"/>
      <c r="F170" s="161" t="s">
        <v>2094</v>
      </c>
      <c r="G170" s="162" t="s">
        <v>257</v>
      </c>
      <c r="H170" s="163">
        <v>1</v>
      </c>
      <c r="I170" s="164"/>
      <c r="J170" s="163">
        <f t="shared" si="20"/>
        <v>0</v>
      </c>
      <c r="K170" s="165"/>
      <c r="L170" s="166"/>
      <c r="M170" s="167" t="s">
        <v>1</v>
      </c>
      <c r="N170" s="168" t="s">
        <v>37</v>
      </c>
      <c r="P170" s="155">
        <f t="shared" si="21"/>
        <v>0</v>
      </c>
      <c r="Q170" s="155">
        <v>0</v>
      </c>
      <c r="R170" s="155">
        <f t="shared" si="22"/>
        <v>0</v>
      </c>
      <c r="S170" s="155">
        <v>0</v>
      </c>
      <c r="T170" s="156">
        <f t="shared" si="23"/>
        <v>0</v>
      </c>
      <c r="AR170" s="157" t="s">
        <v>201</v>
      </c>
      <c r="AT170" s="157" t="s">
        <v>244</v>
      </c>
      <c r="AU170" s="157" t="s">
        <v>178</v>
      </c>
      <c r="AY170" s="13" t="s">
        <v>172</v>
      </c>
      <c r="BE170" s="158">
        <f t="shared" si="24"/>
        <v>0</v>
      </c>
      <c r="BF170" s="158">
        <f t="shared" si="25"/>
        <v>0</v>
      </c>
      <c r="BG170" s="158">
        <f t="shared" si="26"/>
        <v>0</v>
      </c>
      <c r="BH170" s="158">
        <f t="shared" si="27"/>
        <v>0</v>
      </c>
      <c r="BI170" s="158">
        <f t="shared" si="28"/>
        <v>0</v>
      </c>
      <c r="BJ170" s="13" t="s">
        <v>178</v>
      </c>
      <c r="BK170" s="158">
        <f t="shared" si="29"/>
        <v>0</v>
      </c>
      <c r="BL170" s="13" t="s">
        <v>177</v>
      </c>
      <c r="BM170" s="157" t="s">
        <v>2095</v>
      </c>
    </row>
    <row r="171" spans="2:65" s="1" customFormat="1" ht="24" customHeight="1" x14ac:dyDescent="0.2">
      <c r="B171" s="145"/>
      <c r="C171" s="159" t="s">
        <v>356</v>
      </c>
      <c r="D171" s="159" t="s">
        <v>244</v>
      </c>
      <c r="E171" s="160"/>
      <c r="F171" s="161" t="s">
        <v>2096</v>
      </c>
      <c r="G171" s="162" t="s">
        <v>257</v>
      </c>
      <c r="H171" s="163">
        <v>2</v>
      </c>
      <c r="I171" s="164"/>
      <c r="J171" s="163">
        <f t="shared" si="20"/>
        <v>0</v>
      </c>
      <c r="K171" s="165"/>
      <c r="L171" s="166"/>
      <c r="M171" s="167" t="s">
        <v>1</v>
      </c>
      <c r="N171" s="168" t="s">
        <v>37</v>
      </c>
      <c r="P171" s="155">
        <f t="shared" si="21"/>
        <v>0</v>
      </c>
      <c r="Q171" s="155">
        <v>0</v>
      </c>
      <c r="R171" s="155">
        <f t="shared" si="22"/>
        <v>0</v>
      </c>
      <c r="S171" s="155">
        <v>0</v>
      </c>
      <c r="T171" s="156">
        <f t="shared" si="23"/>
        <v>0</v>
      </c>
      <c r="AR171" s="157" t="s">
        <v>201</v>
      </c>
      <c r="AT171" s="157" t="s">
        <v>244</v>
      </c>
      <c r="AU171" s="157" t="s">
        <v>178</v>
      </c>
      <c r="AY171" s="13" t="s">
        <v>172</v>
      </c>
      <c r="BE171" s="158">
        <f t="shared" si="24"/>
        <v>0</v>
      </c>
      <c r="BF171" s="158">
        <f t="shared" si="25"/>
        <v>0</v>
      </c>
      <c r="BG171" s="158">
        <f t="shared" si="26"/>
        <v>0</v>
      </c>
      <c r="BH171" s="158">
        <f t="shared" si="27"/>
        <v>0</v>
      </c>
      <c r="BI171" s="158">
        <f t="shared" si="28"/>
        <v>0</v>
      </c>
      <c r="BJ171" s="13" t="s">
        <v>178</v>
      </c>
      <c r="BK171" s="158">
        <f t="shared" si="29"/>
        <v>0</v>
      </c>
      <c r="BL171" s="13" t="s">
        <v>177</v>
      </c>
      <c r="BM171" s="157" t="s">
        <v>2097</v>
      </c>
    </row>
    <row r="172" spans="2:65" s="1" customFormat="1" ht="24" customHeight="1" x14ac:dyDescent="0.2">
      <c r="B172" s="145"/>
      <c r="C172" s="159" t="s">
        <v>359</v>
      </c>
      <c r="D172" s="159" t="s">
        <v>244</v>
      </c>
      <c r="E172" s="160"/>
      <c r="F172" s="161" t="s">
        <v>2098</v>
      </c>
      <c r="G172" s="162" t="s">
        <v>257</v>
      </c>
      <c r="H172" s="163">
        <v>1</v>
      </c>
      <c r="I172" s="164"/>
      <c r="J172" s="163">
        <f t="shared" si="20"/>
        <v>0</v>
      </c>
      <c r="K172" s="165"/>
      <c r="L172" s="166"/>
      <c r="M172" s="167" t="s">
        <v>1</v>
      </c>
      <c r="N172" s="168" t="s">
        <v>37</v>
      </c>
      <c r="P172" s="155">
        <f t="shared" si="21"/>
        <v>0</v>
      </c>
      <c r="Q172" s="155">
        <v>0</v>
      </c>
      <c r="R172" s="155">
        <f t="shared" si="22"/>
        <v>0</v>
      </c>
      <c r="S172" s="155">
        <v>0</v>
      </c>
      <c r="T172" s="156">
        <f t="shared" si="23"/>
        <v>0</v>
      </c>
      <c r="AR172" s="157" t="s">
        <v>201</v>
      </c>
      <c r="AT172" s="157" t="s">
        <v>244</v>
      </c>
      <c r="AU172" s="157" t="s">
        <v>178</v>
      </c>
      <c r="AY172" s="13" t="s">
        <v>172</v>
      </c>
      <c r="BE172" s="158">
        <f t="shared" si="24"/>
        <v>0</v>
      </c>
      <c r="BF172" s="158">
        <f t="shared" si="25"/>
        <v>0</v>
      </c>
      <c r="BG172" s="158">
        <f t="shared" si="26"/>
        <v>0</v>
      </c>
      <c r="BH172" s="158">
        <f t="shared" si="27"/>
        <v>0</v>
      </c>
      <c r="BI172" s="158">
        <f t="shared" si="28"/>
        <v>0</v>
      </c>
      <c r="BJ172" s="13" t="s">
        <v>178</v>
      </c>
      <c r="BK172" s="158">
        <f t="shared" si="29"/>
        <v>0</v>
      </c>
      <c r="BL172" s="13" t="s">
        <v>177</v>
      </c>
      <c r="BM172" s="157" t="s">
        <v>2099</v>
      </c>
    </row>
    <row r="173" spans="2:65" s="1" customFormat="1" ht="16.5" customHeight="1" x14ac:dyDescent="0.2">
      <c r="B173" s="145"/>
      <c r="C173" s="159" t="s">
        <v>362</v>
      </c>
      <c r="D173" s="159" t="s">
        <v>244</v>
      </c>
      <c r="E173" s="160"/>
      <c r="F173" s="161" t="s">
        <v>2100</v>
      </c>
      <c r="G173" s="162" t="s">
        <v>2101</v>
      </c>
      <c r="H173" s="163">
        <v>1</v>
      </c>
      <c r="I173" s="164"/>
      <c r="J173" s="163">
        <f t="shared" si="20"/>
        <v>0</v>
      </c>
      <c r="K173" s="165"/>
      <c r="L173" s="166"/>
      <c r="M173" s="167" t="s">
        <v>1</v>
      </c>
      <c r="N173" s="168" t="s">
        <v>37</v>
      </c>
      <c r="P173" s="155">
        <f t="shared" si="21"/>
        <v>0</v>
      </c>
      <c r="Q173" s="155">
        <v>0</v>
      </c>
      <c r="R173" s="155">
        <f t="shared" si="22"/>
        <v>0</v>
      </c>
      <c r="S173" s="155">
        <v>0</v>
      </c>
      <c r="T173" s="156">
        <f t="shared" si="23"/>
        <v>0</v>
      </c>
      <c r="AR173" s="157" t="s">
        <v>201</v>
      </c>
      <c r="AT173" s="157" t="s">
        <v>244</v>
      </c>
      <c r="AU173" s="157" t="s">
        <v>178</v>
      </c>
      <c r="AY173" s="13" t="s">
        <v>172</v>
      </c>
      <c r="BE173" s="158">
        <f t="shared" si="24"/>
        <v>0</v>
      </c>
      <c r="BF173" s="158">
        <f t="shared" si="25"/>
        <v>0</v>
      </c>
      <c r="BG173" s="158">
        <f t="shared" si="26"/>
        <v>0</v>
      </c>
      <c r="BH173" s="158">
        <f t="shared" si="27"/>
        <v>0</v>
      </c>
      <c r="BI173" s="158">
        <f t="shared" si="28"/>
        <v>0</v>
      </c>
      <c r="BJ173" s="13" t="s">
        <v>178</v>
      </c>
      <c r="BK173" s="158">
        <f t="shared" si="29"/>
        <v>0</v>
      </c>
      <c r="BL173" s="13" t="s">
        <v>177</v>
      </c>
      <c r="BM173" s="157" t="s">
        <v>2102</v>
      </c>
    </row>
    <row r="174" spans="2:65" s="1" customFormat="1" ht="16.5" customHeight="1" x14ac:dyDescent="0.2">
      <c r="B174" s="145"/>
      <c r="C174" s="159" t="s">
        <v>365</v>
      </c>
      <c r="D174" s="159" t="s">
        <v>244</v>
      </c>
      <c r="E174" s="160"/>
      <c r="F174" s="161" t="s">
        <v>2103</v>
      </c>
      <c r="G174" s="162" t="s">
        <v>257</v>
      </c>
      <c r="H174" s="163">
        <v>27</v>
      </c>
      <c r="I174" s="164"/>
      <c r="J174" s="163">
        <f t="shared" si="20"/>
        <v>0</v>
      </c>
      <c r="K174" s="165"/>
      <c r="L174" s="166"/>
      <c r="M174" s="167" t="s">
        <v>1</v>
      </c>
      <c r="N174" s="168" t="s">
        <v>37</v>
      </c>
      <c r="P174" s="155">
        <f t="shared" si="21"/>
        <v>0</v>
      </c>
      <c r="Q174" s="155">
        <v>0</v>
      </c>
      <c r="R174" s="155">
        <f t="shared" si="22"/>
        <v>0</v>
      </c>
      <c r="S174" s="155">
        <v>0</v>
      </c>
      <c r="T174" s="156">
        <f t="shared" si="23"/>
        <v>0</v>
      </c>
      <c r="AR174" s="157" t="s">
        <v>201</v>
      </c>
      <c r="AT174" s="157" t="s">
        <v>244</v>
      </c>
      <c r="AU174" s="157" t="s">
        <v>178</v>
      </c>
      <c r="AY174" s="13" t="s">
        <v>172</v>
      </c>
      <c r="BE174" s="158">
        <f t="shared" si="24"/>
        <v>0</v>
      </c>
      <c r="BF174" s="158">
        <f t="shared" si="25"/>
        <v>0</v>
      </c>
      <c r="BG174" s="158">
        <f t="shared" si="26"/>
        <v>0</v>
      </c>
      <c r="BH174" s="158">
        <f t="shared" si="27"/>
        <v>0</v>
      </c>
      <c r="BI174" s="158">
        <f t="shared" si="28"/>
        <v>0</v>
      </c>
      <c r="BJ174" s="13" t="s">
        <v>178</v>
      </c>
      <c r="BK174" s="158">
        <f t="shared" si="29"/>
        <v>0</v>
      </c>
      <c r="BL174" s="13" t="s">
        <v>177</v>
      </c>
      <c r="BM174" s="157" t="s">
        <v>2104</v>
      </c>
    </row>
    <row r="175" spans="2:65" s="1" customFormat="1" ht="16.5" customHeight="1" x14ac:dyDescent="0.2">
      <c r="B175" s="145"/>
      <c r="C175" s="159" t="s">
        <v>350</v>
      </c>
      <c r="D175" s="159" t="s">
        <v>244</v>
      </c>
      <c r="E175" s="160"/>
      <c r="F175" s="161" t="s">
        <v>2105</v>
      </c>
      <c r="G175" s="162" t="s">
        <v>257</v>
      </c>
      <c r="H175" s="163">
        <v>1</v>
      </c>
      <c r="I175" s="164"/>
      <c r="J175" s="163">
        <f t="shared" si="20"/>
        <v>0</v>
      </c>
      <c r="K175" s="165"/>
      <c r="L175" s="166"/>
      <c r="M175" s="167" t="s">
        <v>1</v>
      </c>
      <c r="N175" s="168" t="s">
        <v>37</v>
      </c>
      <c r="P175" s="155">
        <f t="shared" si="21"/>
        <v>0</v>
      </c>
      <c r="Q175" s="155">
        <v>0</v>
      </c>
      <c r="R175" s="155">
        <f t="shared" si="22"/>
        <v>0</v>
      </c>
      <c r="S175" s="155">
        <v>0</v>
      </c>
      <c r="T175" s="156">
        <f t="shared" si="23"/>
        <v>0</v>
      </c>
      <c r="AR175" s="157" t="s">
        <v>201</v>
      </c>
      <c r="AT175" s="157" t="s">
        <v>244</v>
      </c>
      <c r="AU175" s="157" t="s">
        <v>178</v>
      </c>
      <c r="AY175" s="13" t="s">
        <v>172</v>
      </c>
      <c r="BE175" s="158">
        <f t="shared" si="24"/>
        <v>0</v>
      </c>
      <c r="BF175" s="158">
        <f t="shared" si="25"/>
        <v>0</v>
      </c>
      <c r="BG175" s="158">
        <f t="shared" si="26"/>
        <v>0</v>
      </c>
      <c r="BH175" s="158">
        <f t="shared" si="27"/>
        <v>0</v>
      </c>
      <c r="BI175" s="158">
        <f t="shared" si="28"/>
        <v>0</v>
      </c>
      <c r="BJ175" s="13" t="s">
        <v>178</v>
      </c>
      <c r="BK175" s="158">
        <f t="shared" si="29"/>
        <v>0</v>
      </c>
      <c r="BL175" s="13" t="s">
        <v>177</v>
      </c>
      <c r="BM175" s="157" t="s">
        <v>2106</v>
      </c>
    </row>
    <row r="176" spans="2:65" s="1" customFormat="1" ht="16.5" customHeight="1" x14ac:dyDescent="0.2">
      <c r="B176" s="145"/>
      <c r="C176" s="146" t="s">
        <v>335</v>
      </c>
      <c r="D176" s="146" t="s">
        <v>174</v>
      </c>
      <c r="E176" s="147"/>
      <c r="F176" s="148" t="s">
        <v>2107</v>
      </c>
      <c r="G176" s="149" t="s">
        <v>257</v>
      </c>
      <c r="H176" s="150">
        <v>61.5</v>
      </c>
      <c r="I176" s="151"/>
      <c r="J176" s="150">
        <f t="shared" si="20"/>
        <v>0</v>
      </c>
      <c r="K176" s="152"/>
      <c r="L176" s="28"/>
      <c r="M176" s="153" t="s">
        <v>1</v>
      </c>
      <c r="N176" s="154" t="s">
        <v>37</v>
      </c>
      <c r="P176" s="155">
        <f t="shared" si="21"/>
        <v>0</v>
      </c>
      <c r="Q176" s="155">
        <v>0</v>
      </c>
      <c r="R176" s="155">
        <f t="shared" si="22"/>
        <v>0</v>
      </c>
      <c r="S176" s="155">
        <v>0</v>
      </c>
      <c r="T176" s="156">
        <f t="shared" si="23"/>
        <v>0</v>
      </c>
      <c r="AR176" s="157" t="s">
        <v>177</v>
      </c>
      <c r="AT176" s="157" t="s">
        <v>174</v>
      </c>
      <c r="AU176" s="157" t="s">
        <v>178</v>
      </c>
      <c r="AY176" s="13" t="s">
        <v>172</v>
      </c>
      <c r="BE176" s="158">
        <f t="shared" si="24"/>
        <v>0</v>
      </c>
      <c r="BF176" s="158">
        <f t="shared" si="25"/>
        <v>0</v>
      </c>
      <c r="BG176" s="158">
        <f t="shared" si="26"/>
        <v>0</v>
      </c>
      <c r="BH176" s="158">
        <f t="shared" si="27"/>
        <v>0</v>
      </c>
      <c r="BI176" s="158">
        <f t="shared" si="28"/>
        <v>0</v>
      </c>
      <c r="BJ176" s="13" t="s">
        <v>178</v>
      </c>
      <c r="BK176" s="158">
        <f t="shared" si="29"/>
        <v>0</v>
      </c>
      <c r="BL176" s="13" t="s">
        <v>177</v>
      </c>
      <c r="BM176" s="157" t="s">
        <v>2108</v>
      </c>
    </row>
    <row r="177" spans="2:65" s="1" customFormat="1" ht="24" customHeight="1" x14ac:dyDescent="0.2">
      <c r="B177" s="145"/>
      <c r="C177" s="146" t="s">
        <v>338</v>
      </c>
      <c r="D177" s="146" t="s">
        <v>174</v>
      </c>
      <c r="E177" s="147"/>
      <c r="F177" s="148" t="s">
        <v>2109</v>
      </c>
      <c r="G177" s="149" t="s">
        <v>257</v>
      </c>
      <c r="H177" s="150">
        <v>53.47</v>
      </c>
      <c r="I177" s="151"/>
      <c r="J177" s="150">
        <f t="shared" si="20"/>
        <v>0</v>
      </c>
      <c r="K177" s="152"/>
      <c r="L177" s="28"/>
      <c r="M177" s="153" t="s">
        <v>1</v>
      </c>
      <c r="N177" s="154" t="s">
        <v>37</v>
      </c>
      <c r="P177" s="155">
        <f t="shared" si="21"/>
        <v>0</v>
      </c>
      <c r="Q177" s="155">
        <v>0</v>
      </c>
      <c r="R177" s="155">
        <f t="shared" si="22"/>
        <v>0</v>
      </c>
      <c r="S177" s="155">
        <v>0</v>
      </c>
      <c r="T177" s="156">
        <f t="shared" si="23"/>
        <v>0</v>
      </c>
      <c r="AR177" s="157" t="s">
        <v>177</v>
      </c>
      <c r="AT177" s="157" t="s">
        <v>174</v>
      </c>
      <c r="AU177" s="157" t="s">
        <v>178</v>
      </c>
      <c r="AY177" s="13" t="s">
        <v>172</v>
      </c>
      <c r="BE177" s="158">
        <f t="shared" si="24"/>
        <v>0</v>
      </c>
      <c r="BF177" s="158">
        <f t="shared" si="25"/>
        <v>0</v>
      </c>
      <c r="BG177" s="158">
        <f t="shared" si="26"/>
        <v>0</v>
      </c>
      <c r="BH177" s="158">
        <f t="shared" si="27"/>
        <v>0</v>
      </c>
      <c r="BI177" s="158">
        <f t="shared" si="28"/>
        <v>0</v>
      </c>
      <c r="BJ177" s="13" t="s">
        <v>178</v>
      </c>
      <c r="BK177" s="158">
        <f t="shared" si="29"/>
        <v>0</v>
      </c>
      <c r="BL177" s="13" t="s">
        <v>177</v>
      </c>
      <c r="BM177" s="157" t="s">
        <v>2110</v>
      </c>
    </row>
    <row r="178" spans="2:65" s="11" customFormat="1" ht="25.95" customHeight="1" x14ac:dyDescent="0.25">
      <c r="B178" s="133"/>
      <c r="D178" s="134" t="s">
        <v>70</v>
      </c>
      <c r="E178" s="135"/>
      <c r="F178" s="135" t="s">
        <v>2001</v>
      </c>
      <c r="I178" s="136"/>
      <c r="J178" s="137">
        <f>BK178</f>
        <v>0</v>
      </c>
      <c r="L178" s="133"/>
      <c r="M178" s="138"/>
      <c r="P178" s="139">
        <f>SUM(P179:P180)</f>
        <v>0</v>
      </c>
      <c r="R178" s="139">
        <f>SUM(R179:R180)</f>
        <v>0</v>
      </c>
      <c r="T178" s="140">
        <f>SUM(T179:T180)</f>
        <v>0</v>
      </c>
      <c r="AR178" s="134" t="s">
        <v>79</v>
      </c>
      <c r="AT178" s="141" t="s">
        <v>70</v>
      </c>
      <c r="AU178" s="141" t="s">
        <v>71</v>
      </c>
      <c r="AY178" s="134" t="s">
        <v>172</v>
      </c>
      <c r="BK178" s="142">
        <f>SUM(BK179:BK180)</f>
        <v>0</v>
      </c>
    </row>
    <row r="179" spans="2:65" s="1" customFormat="1" ht="36" customHeight="1" x14ac:dyDescent="0.2">
      <c r="B179" s="145"/>
      <c r="C179" s="146" t="s">
        <v>341</v>
      </c>
      <c r="D179" s="146" t="s">
        <v>174</v>
      </c>
      <c r="E179" s="147"/>
      <c r="F179" s="148" t="s">
        <v>2002</v>
      </c>
      <c r="G179" s="149" t="s">
        <v>2003</v>
      </c>
      <c r="H179" s="150">
        <v>70</v>
      </c>
      <c r="I179" s="151"/>
      <c r="J179" s="150">
        <f>ROUND(I179*H179,2)</f>
        <v>0</v>
      </c>
      <c r="K179" s="152"/>
      <c r="L179" s="28"/>
      <c r="M179" s="153" t="s">
        <v>1</v>
      </c>
      <c r="N179" s="154" t="s">
        <v>37</v>
      </c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AR179" s="157" t="s">
        <v>177</v>
      </c>
      <c r="AT179" s="157" t="s">
        <v>174</v>
      </c>
      <c r="AU179" s="157" t="s">
        <v>79</v>
      </c>
      <c r="AY179" s="13" t="s">
        <v>172</v>
      </c>
      <c r="BE179" s="158">
        <f>IF(N179="základná",J179,0)</f>
        <v>0</v>
      </c>
      <c r="BF179" s="158">
        <f>IF(N179="znížená",J179,0)</f>
        <v>0</v>
      </c>
      <c r="BG179" s="158">
        <f>IF(N179="zákl. prenesená",J179,0)</f>
        <v>0</v>
      </c>
      <c r="BH179" s="158">
        <f>IF(N179="zníž. prenesená",J179,0)</f>
        <v>0</v>
      </c>
      <c r="BI179" s="158">
        <f>IF(N179="nulová",J179,0)</f>
        <v>0</v>
      </c>
      <c r="BJ179" s="13" t="s">
        <v>178</v>
      </c>
      <c r="BK179" s="158">
        <f>ROUND(I179*H179,2)</f>
        <v>0</v>
      </c>
      <c r="BL179" s="13" t="s">
        <v>177</v>
      </c>
      <c r="BM179" s="157" t="s">
        <v>2111</v>
      </c>
    </row>
    <row r="180" spans="2:65" s="1" customFormat="1" ht="24" customHeight="1" x14ac:dyDescent="0.2">
      <c r="B180" s="145"/>
      <c r="C180" s="146" t="s">
        <v>344</v>
      </c>
      <c r="D180" s="146" t="s">
        <v>174</v>
      </c>
      <c r="E180" s="147"/>
      <c r="F180" s="148" t="s">
        <v>2112</v>
      </c>
      <c r="G180" s="149" t="s">
        <v>2003</v>
      </c>
      <c r="H180" s="150">
        <v>15</v>
      </c>
      <c r="I180" s="151"/>
      <c r="J180" s="150">
        <f>ROUND(I180*H180,2)</f>
        <v>0</v>
      </c>
      <c r="K180" s="152"/>
      <c r="L180" s="28"/>
      <c r="M180" s="169" t="s">
        <v>1</v>
      </c>
      <c r="N180" s="170" t="s">
        <v>37</v>
      </c>
      <c r="O180" s="171"/>
      <c r="P180" s="172">
        <f>O180*H180</f>
        <v>0</v>
      </c>
      <c r="Q180" s="172">
        <v>0</v>
      </c>
      <c r="R180" s="172">
        <f>Q180*H180</f>
        <v>0</v>
      </c>
      <c r="S180" s="172">
        <v>0</v>
      </c>
      <c r="T180" s="173">
        <f>S180*H180</f>
        <v>0</v>
      </c>
      <c r="AR180" s="157" t="s">
        <v>177</v>
      </c>
      <c r="AT180" s="157" t="s">
        <v>174</v>
      </c>
      <c r="AU180" s="157" t="s">
        <v>79</v>
      </c>
      <c r="AY180" s="13" t="s">
        <v>172</v>
      </c>
      <c r="BE180" s="158">
        <f>IF(N180="základná",J180,0)</f>
        <v>0</v>
      </c>
      <c r="BF180" s="158">
        <f>IF(N180="znížená",J180,0)</f>
        <v>0</v>
      </c>
      <c r="BG180" s="158">
        <f>IF(N180="zákl. prenesená",J180,0)</f>
        <v>0</v>
      </c>
      <c r="BH180" s="158">
        <f>IF(N180="zníž. prenesená",J180,0)</f>
        <v>0</v>
      </c>
      <c r="BI180" s="158">
        <f>IF(N180="nulová",J180,0)</f>
        <v>0</v>
      </c>
      <c r="BJ180" s="13" t="s">
        <v>178</v>
      </c>
      <c r="BK180" s="158">
        <f>ROUND(I180*H180,2)</f>
        <v>0</v>
      </c>
      <c r="BL180" s="13" t="s">
        <v>177</v>
      </c>
      <c r="BM180" s="157" t="s">
        <v>2113</v>
      </c>
    </row>
    <row r="181" spans="2:65" s="1" customFormat="1" ht="6.9" customHeight="1" x14ac:dyDescent="0.2">
      <c r="B181" s="40"/>
      <c r="C181" s="41"/>
      <c r="D181" s="41"/>
      <c r="E181" s="41"/>
      <c r="F181" s="41"/>
      <c r="G181" s="41"/>
      <c r="H181" s="41"/>
      <c r="I181" s="107"/>
      <c r="J181" s="41"/>
      <c r="K181" s="41"/>
      <c r="L181" s="28"/>
    </row>
  </sheetData>
  <autoFilter ref="C120:K180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5"/>
  <sheetViews>
    <sheetView showGridLines="0" tabSelected="1" workbookViewId="0">
      <selection activeCell="AA21" sqref="AA21"/>
    </sheetView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3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182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3" t="s">
        <v>125</v>
      </c>
    </row>
    <row r="3" spans="2:46" ht="6.9" customHeight="1" x14ac:dyDescent="0.2">
      <c r="B3" s="14"/>
      <c r="C3" s="15"/>
      <c r="D3" s="15"/>
      <c r="E3" s="15"/>
      <c r="F3" s="15"/>
      <c r="G3" s="15"/>
      <c r="H3" s="15"/>
      <c r="I3" s="84"/>
      <c r="J3" s="15"/>
      <c r="K3" s="15"/>
      <c r="L3" s="16"/>
      <c r="AT3" s="13" t="s">
        <v>71</v>
      </c>
    </row>
    <row r="4" spans="2:46" ht="24.9" customHeight="1" x14ac:dyDescent="0.2">
      <c r="B4" s="16"/>
      <c r="D4" s="17" t="s">
        <v>126</v>
      </c>
      <c r="L4" s="16"/>
      <c r="M4" s="85" t="s">
        <v>9</v>
      </c>
      <c r="AT4" s="13" t="s">
        <v>3</v>
      </c>
    </row>
    <row r="5" spans="2:46" ht="6.9" customHeight="1" x14ac:dyDescent="0.2">
      <c r="B5" s="16"/>
      <c r="L5" s="16"/>
    </row>
    <row r="6" spans="2:46" ht="12" customHeight="1" x14ac:dyDescent="0.2">
      <c r="B6" s="16"/>
      <c r="D6" s="23" t="s">
        <v>14</v>
      </c>
      <c r="L6" s="16"/>
    </row>
    <row r="7" spans="2:46" ht="16.5" customHeight="1" x14ac:dyDescent="0.2">
      <c r="B7" s="16"/>
      <c r="E7" s="216" t="str">
        <f>'Rekapitulácia stavby'!K6</f>
        <v>Zariadenie sociálnych služieb komunitného charakteru</v>
      </c>
      <c r="F7" s="217"/>
      <c r="G7" s="217"/>
      <c r="H7" s="217"/>
      <c r="L7" s="16"/>
    </row>
    <row r="8" spans="2:46" s="1" customFormat="1" ht="12" customHeight="1" x14ac:dyDescent="0.2">
      <c r="B8" s="28"/>
      <c r="D8" s="23" t="s">
        <v>127</v>
      </c>
      <c r="I8" s="86"/>
      <c r="L8" s="28"/>
    </row>
    <row r="9" spans="2:46" s="1" customFormat="1" ht="16.5" customHeight="1" x14ac:dyDescent="0.2">
      <c r="B9" s="28"/>
      <c r="E9" s="190" t="s">
        <v>2114</v>
      </c>
      <c r="F9" s="215"/>
      <c r="G9" s="215"/>
      <c r="H9" s="215"/>
      <c r="I9" s="86"/>
      <c r="L9" s="28"/>
    </row>
    <row r="10" spans="2:46" s="1" customFormat="1" x14ac:dyDescent="0.2">
      <c r="B10" s="28"/>
      <c r="I10" s="86"/>
      <c r="L10" s="28"/>
    </row>
    <row r="11" spans="2:46" s="1" customFormat="1" ht="12" customHeight="1" x14ac:dyDescent="0.2">
      <c r="B11" s="28"/>
      <c r="D11" s="23" t="s">
        <v>16</v>
      </c>
      <c r="F11" s="21" t="s">
        <v>1</v>
      </c>
      <c r="I11" s="87" t="s">
        <v>17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18</v>
      </c>
      <c r="F12" s="21" t="s">
        <v>29</v>
      </c>
      <c r="I12" s="87" t="s">
        <v>19</v>
      </c>
      <c r="J12" s="48" t="str">
        <f>'Rekapitulácia stavby'!AN8</f>
        <v>Vyplň údaj</v>
      </c>
      <c r="L12" s="28"/>
    </row>
    <row r="13" spans="2:46" s="1" customFormat="1" ht="10.8" customHeight="1" x14ac:dyDescent="0.2">
      <c r="B13" s="28"/>
      <c r="I13" s="86"/>
      <c r="L13" s="28"/>
    </row>
    <row r="14" spans="2:46" s="1" customFormat="1" ht="12" customHeight="1" x14ac:dyDescent="0.2">
      <c r="B14" s="28"/>
      <c r="D14" s="23" t="s">
        <v>20</v>
      </c>
      <c r="I14" s="87" t="s">
        <v>21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2157</v>
      </c>
      <c r="I15" s="87" t="s">
        <v>22</v>
      </c>
      <c r="J15" s="21" t="s">
        <v>1</v>
      </c>
      <c r="L15" s="28"/>
    </row>
    <row r="16" spans="2:46" s="1" customFormat="1" ht="6.9" customHeight="1" x14ac:dyDescent="0.2">
      <c r="B16" s="28"/>
      <c r="I16" s="86"/>
      <c r="L16" s="28"/>
    </row>
    <row r="17" spans="2:12" s="1" customFormat="1" ht="12" customHeight="1" x14ac:dyDescent="0.2">
      <c r="B17" s="28"/>
      <c r="D17" s="23" t="s">
        <v>23</v>
      </c>
      <c r="I17" s="87" t="s">
        <v>21</v>
      </c>
      <c r="J17" s="24" t="str">
        <f>'Rekapitulácia stavby'!AN13</f>
        <v>Vyplň údaj</v>
      </c>
      <c r="L17" s="28"/>
    </row>
    <row r="18" spans="2:12" s="1" customFormat="1" ht="18" customHeight="1" x14ac:dyDescent="0.2">
      <c r="B18" s="28"/>
      <c r="E18" s="218" t="str">
        <f>'Rekapitulácia stavby'!E14</f>
        <v>Vyplň údaj</v>
      </c>
      <c r="F18" s="193"/>
      <c r="G18" s="193"/>
      <c r="H18" s="193"/>
      <c r="I18" s="87" t="s">
        <v>22</v>
      </c>
      <c r="J18" s="24" t="str">
        <f>'Rekapitulácia stavby'!AN14</f>
        <v>Vyplň údaj</v>
      </c>
      <c r="L18" s="28"/>
    </row>
    <row r="19" spans="2:12" s="1" customFormat="1" ht="6.9" customHeight="1" x14ac:dyDescent="0.2">
      <c r="B19" s="28"/>
      <c r="I19" s="86"/>
      <c r="L19" s="28"/>
    </row>
    <row r="20" spans="2:12" s="1" customFormat="1" ht="12" customHeight="1" x14ac:dyDescent="0.2">
      <c r="B20" s="28"/>
      <c r="D20" s="23" t="s">
        <v>25</v>
      </c>
      <c r="I20" s="87" t="s">
        <v>21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1597</v>
      </c>
      <c r="I21" s="87" t="s">
        <v>22</v>
      </c>
      <c r="J21" s="21" t="s">
        <v>1</v>
      </c>
      <c r="L21" s="28"/>
    </row>
    <row r="22" spans="2:12" s="1" customFormat="1" ht="6.9" customHeight="1" x14ac:dyDescent="0.2">
      <c r="B22" s="28"/>
      <c r="I22" s="86"/>
      <c r="L22" s="28"/>
    </row>
    <row r="23" spans="2:12" s="1" customFormat="1" ht="12" customHeight="1" x14ac:dyDescent="0.2">
      <c r="B23" s="28"/>
      <c r="D23" s="23" t="s">
        <v>28</v>
      </c>
      <c r="I23" s="87" t="s">
        <v>21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29</v>
      </c>
      <c r="I24" s="87" t="s">
        <v>22</v>
      </c>
      <c r="J24" s="21" t="s">
        <v>1</v>
      </c>
      <c r="L24" s="28"/>
    </row>
    <row r="25" spans="2:12" s="1" customFormat="1" ht="6.9" customHeight="1" x14ac:dyDescent="0.2">
      <c r="B25" s="28"/>
      <c r="I25" s="86"/>
      <c r="L25" s="28"/>
    </row>
    <row r="26" spans="2:12" s="1" customFormat="1" ht="12" customHeight="1" x14ac:dyDescent="0.2">
      <c r="B26" s="28"/>
      <c r="D26" s="23" t="s">
        <v>30</v>
      </c>
      <c r="I26" s="86"/>
      <c r="L26" s="28"/>
    </row>
    <row r="27" spans="2:12" s="7" customFormat="1" ht="16.5" customHeight="1" x14ac:dyDescent="0.2">
      <c r="B27" s="88"/>
      <c r="E27" s="197" t="s">
        <v>1</v>
      </c>
      <c r="F27" s="197"/>
      <c r="G27" s="197"/>
      <c r="H27" s="197"/>
      <c r="I27" s="89"/>
      <c r="L27" s="88"/>
    </row>
    <row r="28" spans="2:12" s="1" customFormat="1" ht="6.9" customHeight="1" x14ac:dyDescent="0.2">
      <c r="B28" s="28"/>
      <c r="I28" s="86"/>
      <c r="L28" s="28"/>
    </row>
    <row r="29" spans="2:12" s="1" customFormat="1" ht="6.9" customHeight="1" x14ac:dyDescent="0.2">
      <c r="B29" s="28"/>
      <c r="D29" s="49"/>
      <c r="E29" s="49"/>
      <c r="F29" s="49"/>
      <c r="G29" s="49"/>
      <c r="H29" s="49"/>
      <c r="I29" s="90"/>
      <c r="J29" s="49"/>
      <c r="K29" s="49"/>
      <c r="L29" s="28"/>
    </row>
    <row r="30" spans="2:12" s="1" customFormat="1" ht="25.35" customHeight="1" x14ac:dyDescent="0.2">
      <c r="B30" s="28"/>
      <c r="D30" s="91" t="s">
        <v>31</v>
      </c>
      <c r="I30" s="86"/>
      <c r="J30" s="61">
        <f>ROUND(J119, 2)</f>
        <v>0</v>
      </c>
      <c r="L30" s="28"/>
    </row>
    <row r="31" spans="2:12" s="1" customFormat="1" ht="6.9" customHeight="1" x14ac:dyDescent="0.2">
      <c r="B31" s="28"/>
      <c r="D31" s="49"/>
      <c r="E31" s="49"/>
      <c r="F31" s="49"/>
      <c r="G31" s="49"/>
      <c r="H31" s="49"/>
      <c r="I31" s="90"/>
      <c r="J31" s="49"/>
      <c r="K31" s="49"/>
      <c r="L31" s="28"/>
    </row>
    <row r="32" spans="2:12" s="1" customFormat="1" ht="14.4" customHeight="1" x14ac:dyDescent="0.2">
      <c r="B32" s="28"/>
      <c r="F32" s="31" t="s">
        <v>33</v>
      </c>
      <c r="I32" s="92" t="s">
        <v>32</v>
      </c>
      <c r="J32" s="31" t="s">
        <v>34</v>
      </c>
      <c r="L32" s="28"/>
    </row>
    <row r="33" spans="2:12" s="1" customFormat="1" ht="14.4" customHeight="1" x14ac:dyDescent="0.2">
      <c r="B33" s="28"/>
      <c r="D33" s="93" t="s">
        <v>35</v>
      </c>
      <c r="E33" s="23" t="s">
        <v>36</v>
      </c>
      <c r="F33" s="94">
        <f>ROUND((SUM(BE119:BE144)),  2)</f>
        <v>0</v>
      </c>
      <c r="I33" s="95">
        <v>0.2</v>
      </c>
      <c r="J33" s="94">
        <f>ROUND(((SUM(BE119:BE144))*I33),  2)</f>
        <v>0</v>
      </c>
      <c r="L33" s="28"/>
    </row>
    <row r="34" spans="2:12" s="1" customFormat="1" ht="14.4" customHeight="1" x14ac:dyDescent="0.2">
      <c r="B34" s="28"/>
      <c r="E34" s="23" t="s">
        <v>37</v>
      </c>
      <c r="F34" s="94">
        <f>ROUND((SUM(BF119:BF144)),  2)</f>
        <v>0</v>
      </c>
      <c r="I34" s="95">
        <v>0.2</v>
      </c>
      <c r="J34" s="94">
        <f>ROUND(((SUM(BF119:BF144))*I34),  2)</f>
        <v>0</v>
      </c>
      <c r="L34" s="28"/>
    </row>
    <row r="35" spans="2:12" s="1" customFormat="1" ht="14.4" hidden="1" customHeight="1" x14ac:dyDescent="0.2">
      <c r="B35" s="28"/>
      <c r="E35" s="23" t="s">
        <v>38</v>
      </c>
      <c r="F35" s="94">
        <f>ROUND((SUM(BG119:BG144)),  2)</f>
        <v>0</v>
      </c>
      <c r="I35" s="95">
        <v>0.2</v>
      </c>
      <c r="J35" s="94">
        <f>0</f>
        <v>0</v>
      </c>
      <c r="L35" s="28"/>
    </row>
    <row r="36" spans="2:12" s="1" customFormat="1" ht="14.4" hidden="1" customHeight="1" x14ac:dyDescent="0.2">
      <c r="B36" s="28"/>
      <c r="E36" s="23" t="s">
        <v>39</v>
      </c>
      <c r="F36" s="94">
        <f>ROUND((SUM(BH119:BH144)),  2)</f>
        <v>0</v>
      </c>
      <c r="I36" s="95">
        <v>0.2</v>
      </c>
      <c r="J36" s="94">
        <f>0</f>
        <v>0</v>
      </c>
      <c r="L36" s="28"/>
    </row>
    <row r="37" spans="2:12" s="1" customFormat="1" ht="14.4" hidden="1" customHeight="1" x14ac:dyDescent="0.2">
      <c r="B37" s="28"/>
      <c r="E37" s="23" t="s">
        <v>40</v>
      </c>
      <c r="F37" s="94">
        <f>ROUND((SUM(BI119:BI144)),  2)</f>
        <v>0</v>
      </c>
      <c r="I37" s="95">
        <v>0</v>
      </c>
      <c r="J37" s="94">
        <f>0</f>
        <v>0</v>
      </c>
      <c r="L37" s="28"/>
    </row>
    <row r="38" spans="2:12" s="1" customFormat="1" ht="6.9" customHeight="1" x14ac:dyDescent="0.2">
      <c r="B38" s="28"/>
      <c r="I38" s="86"/>
      <c r="L38" s="28"/>
    </row>
    <row r="39" spans="2:12" s="1" customFormat="1" ht="25.35" customHeight="1" x14ac:dyDescent="0.2">
      <c r="B39" s="28"/>
      <c r="C39" s="96"/>
      <c r="D39" s="97" t="s">
        <v>41</v>
      </c>
      <c r="E39" s="52"/>
      <c r="F39" s="52"/>
      <c r="G39" s="98" t="s">
        <v>42</v>
      </c>
      <c r="H39" s="99" t="s">
        <v>43</v>
      </c>
      <c r="I39" s="100"/>
      <c r="J39" s="101">
        <f>SUM(J30:J37)</f>
        <v>0</v>
      </c>
      <c r="K39" s="102"/>
      <c r="L39" s="28"/>
    </row>
    <row r="40" spans="2:12" s="1" customFormat="1" ht="14.4" customHeight="1" x14ac:dyDescent="0.2">
      <c r="B40" s="28"/>
      <c r="I40" s="86"/>
      <c r="L40" s="28"/>
    </row>
    <row r="41" spans="2:12" ht="14.4" customHeight="1" x14ac:dyDescent="0.2">
      <c r="B41" s="16"/>
      <c r="L41" s="16"/>
    </row>
    <row r="42" spans="2:12" ht="14.4" customHeight="1" x14ac:dyDescent="0.2">
      <c r="B42" s="16"/>
      <c r="L42" s="16"/>
    </row>
    <row r="43" spans="2:12" ht="14.4" customHeight="1" x14ac:dyDescent="0.2">
      <c r="B43" s="16"/>
      <c r="L43" s="16"/>
    </row>
    <row r="44" spans="2:12" ht="14.4" customHeight="1" x14ac:dyDescent="0.2">
      <c r="B44" s="16"/>
      <c r="L44" s="16"/>
    </row>
    <row r="45" spans="2:12" ht="14.4" customHeight="1" x14ac:dyDescent="0.2">
      <c r="B45" s="16"/>
      <c r="L45" s="16"/>
    </row>
    <row r="46" spans="2:12" ht="14.4" customHeight="1" x14ac:dyDescent="0.2">
      <c r="B46" s="16"/>
      <c r="L46" s="16"/>
    </row>
    <row r="47" spans="2:12" ht="14.4" customHeight="1" x14ac:dyDescent="0.2">
      <c r="B47" s="16"/>
      <c r="L47" s="16"/>
    </row>
    <row r="48" spans="2:12" ht="14.4" customHeight="1" x14ac:dyDescent="0.2">
      <c r="B48" s="16"/>
      <c r="L48" s="16"/>
    </row>
    <row r="49" spans="2:12" ht="14.4" customHeight="1" x14ac:dyDescent="0.2">
      <c r="B49" s="16"/>
      <c r="L49" s="16"/>
    </row>
    <row r="50" spans="2:12" s="1" customFormat="1" ht="14.4" customHeight="1" x14ac:dyDescent="0.2">
      <c r="B50" s="28"/>
      <c r="D50" s="37" t="s">
        <v>44</v>
      </c>
      <c r="E50" s="38"/>
      <c r="F50" s="38"/>
      <c r="G50" s="37" t="s">
        <v>45</v>
      </c>
      <c r="H50" s="38"/>
      <c r="I50" s="103"/>
      <c r="J50" s="38"/>
      <c r="K50" s="38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3.2" x14ac:dyDescent="0.2">
      <c r="B61" s="28"/>
      <c r="D61" s="39" t="s">
        <v>46</v>
      </c>
      <c r="E61" s="30"/>
      <c r="F61" s="104" t="s">
        <v>47</v>
      </c>
      <c r="G61" s="39" t="s">
        <v>46</v>
      </c>
      <c r="H61" s="30"/>
      <c r="I61" s="105"/>
      <c r="J61" s="106" t="s">
        <v>47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3.2" x14ac:dyDescent="0.2">
      <c r="B65" s="28"/>
      <c r="D65" s="37" t="s">
        <v>48</v>
      </c>
      <c r="E65" s="38"/>
      <c r="F65" s="38"/>
      <c r="G65" s="37" t="s">
        <v>49</v>
      </c>
      <c r="H65" s="38"/>
      <c r="I65" s="103"/>
      <c r="J65" s="38"/>
      <c r="K65" s="38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3.2" x14ac:dyDescent="0.2">
      <c r="B76" s="28"/>
      <c r="D76" s="39" t="s">
        <v>46</v>
      </c>
      <c r="E76" s="30"/>
      <c r="F76" s="104" t="s">
        <v>47</v>
      </c>
      <c r="G76" s="39" t="s">
        <v>46</v>
      </c>
      <c r="H76" s="30"/>
      <c r="I76" s="105"/>
      <c r="J76" s="106" t="s">
        <v>47</v>
      </c>
      <c r="K76" s="30"/>
      <c r="L76" s="28"/>
    </row>
    <row r="77" spans="2:12" s="1" customFormat="1" ht="14.4" customHeight="1" x14ac:dyDescent="0.2">
      <c r="B77" s="40"/>
      <c r="C77" s="41"/>
      <c r="D77" s="41"/>
      <c r="E77" s="41"/>
      <c r="F77" s="41"/>
      <c r="G77" s="41"/>
      <c r="H77" s="41"/>
      <c r="I77" s="107"/>
      <c r="J77" s="41"/>
      <c r="K77" s="41"/>
      <c r="L77" s="28"/>
    </row>
    <row r="81" spans="2:47" s="1" customFormat="1" ht="6.9" customHeight="1" x14ac:dyDescent="0.2">
      <c r="B81" s="42"/>
      <c r="C81" s="43"/>
      <c r="D81" s="43"/>
      <c r="E81" s="43"/>
      <c r="F81" s="43"/>
      <c r="G81" s="43"/>
      <c r="H81" s="43"/>
      <c r="I81" s="108"/>
      <c r="J81" s="43"/>
      <c r="K81" s="43"/>
      <c r="L81" s="28"/>
    </row>
    <row r="82" spans="2:47" s="1" customFormat="1" ht="24.9" customHeight="1" x14ac:dyDescent="0.2">
      <c r="B82" s="28"/>
      <c r="C82" s="17" t="s">
        <v>129</v>
      </c>
      <c r="I82" s="86"/>
      <c r="L82" s="28"/>
    </row>
    <row r="83" spans="2:47" s="1" customFormat="1" ht="6.9" customHeight="1" x14ac:dyDescent="0.2">
      <c r="B83" s="28"/>
      <c r="I83" s="86"/>
      <c r="L83" s="28"/>
    </row>
    <row r="84" spans="2:47" s="1" customFormat="1" ht="12" customHeight="1" x14ac:dyDescent="0.2">
      <c r="B84" s="28"/>
      <c r="C84" s="23" t="s">
        <v>14</v>
      </c>
      <c r="I84" s="86"/>
      <c r="L84" s="28"/>
    </row>
    <row r="85" spans="2:47" s="1" customFormat="1" ht="16.5" customHeight="1" x14ac:dyDescent="0.2">
      <c r="B85" s="28"/>
      <c r="E85" s="216" t="str">
        <f>E7</f>
        <v>Zariadenie sociálnych služieb komunitného charakteru</v>
      </c>
      <c r="F85" s="217"/>
      <c r="G85" s="217"/>
      <c r="H85" s="217"/>
      <c r="I85" s="86"/>
      <c r="L85" s="28"/>
    </row>
    <row r="86" spans="2:47" s="1" customFormat="1" ht="12" customHeight="1" x14ac:dyDescent="0.2">
      <c r="B86" s="28"/>
      <c r="C86" s="23" t="s">
        <v>127</v>
      </c>
      <c r="I86" s="86"/>
      <c r="L86" s="28"/>
    </row>
    <row r="87" spans="2:47" s="1" customFormat="1" ht="16.5" customHeight="1" x14ac:dyDescent="0.2">
      <c r="B87" s="28"/>
      <c r="E87" s="190" t="str">
        <f>E9</f>
        <v>16 - Opticko - akustický signalizačný systém</v>
      </c>
      <c r="F87" s="215"/>
      <c r="G87" s="215"/>
      <c r="H87" s="215"/>
      <c r="I87" s="86"/>
      <c r="L87" s="28"/>
    </row>
    <row r="88" spans="2:47" s="1" customFormat="1" ht="6.9" customHeight="1" x14ac:dyDescent="0.2">
      <c r="B88" s="28"/>
      <c r="I88" s="86"/>
      <c r="L88" s="28"/>
    </row>
    <row r="89" spans="2:47" s="1" customFormat="1" ht="12" customHeight="1" x14ac:dyDescent="0.2">
      <c r="B89" s="28"/>
      <c r="C89" s="23" t="s">
        <v>18</v>
      </c>
      <c r="F89" s="21" t="str">
        <f>F12</f>
        <v xml:space="preserve"> </v>
      </c>
      <c r="I89" s="87" t="s">
        <v>19</v>
      </c>
      <c r="J89" s="48" t="str">
        <f>IF(J12="","",J12)</f>
        <v>Vyplň údaj</v>
      </c>
      <c r="L89" s="28"/>
    </row>
    <row r="90" spans="2:47" s="1" customFormat="1" ht="6.9" customHeight="1" x14ac:dyDescent="0.2">
      <c r="B90" s="28"/>
      <c r="I90" s="86"/>
      <c r="L90" s="28"/>
    </row>
    <row r="91" spans="2:47" s="1" customFormat="1" ht="43.05" customHeight="1" x14ac:dyDescent="0.2">
      <c r="B91" s="28"/>
      <c r="C91" s="23" t="s">
        <v>20</v>
      </c>
      <c r="F91" s="21" t="str">
        <f>E15</f>
        <v>Alžbetin dom n.o.Klčov 224, 053 02 Spišský Hrhov</v>
      </c>
      <c r="I91" s="87" t="s">
        <v>25</v>
      </c>
      <c r="J91" s="26" t="str">
        <f>E21</f>
        <v>RG ATELIÉR, s.r.o. Námestie Sv. Mikuláša 26, SL</v>
      </c>
      <c r="L91" s="28"/>
    </row>
    <row r="92" spans="2:47" s="1" customFormat="1" ht="15.15" customHeight="1" x14ac:dyDescent="0.2">
      <c r="B92" s="28"/>
      <c r="C92" s="23" t="s">
        <v>23</v>
      </c>
      <c r="F92" s="21" t="str">
        <f>IF(E18="","",E18)</f>
        <v>Vyplň údaj</v>
      </c>
      <c r="I92" s="87" t="s">
        <v>28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I93" s="86"/>
      <c r="L93" s="28"/>
    </row>
    <row r="94" spans="2:47" s="1" customFormat="1" ht="29.25" customHeight="1" x14ac:dyDescent="0.2">
      <c r="B94" s="28"/>
      <c r="C94" s="109" t="s">
        <v>130</v>
      </c>
      <c r="D94" s="96"/>
      <c r="E94" s="96"/>
      <c r="F94" s="96"/>
      <c r="G94" s="96"/>
      <c r="H94" s="96"/>
      <c r="I94" s="110"/>
      <c r="J94" s="111" t="s">
        <v>131</v>
      </c>
      <c r="K94" s="96"/>
      <c r="L94" s="28"/>
    </row>
    <row r="95" spans="2:47" s="1" customFormat="1" ht="10.35" customHeight="1" x14ac:dyDescent="0.2">
      <c r="B95" s="28"/>
      <c r="I95" s="86"/>
      <c r="L95" s="28"/>
    </row>
    <row r="96" spans="2:47" s="1" customFormat="1" ht="22.8" customHeight="1" x14ac:dyDescent="0.2">
      <c r="B96" s="28"/>
      <c r="C96" s="112" t="s">
        <v>132</v>
      </c>
      <c r="I96" s="86"/>
      <c r="J96" s="61">
        <f>J119</f>
        <v>0</v>
      </c>
      <c r="L96" s="28"/>
      <c r="AU96" s="13" t="s">
        <v>133</v>
      </c>
    </row>
    <row r="97" spans="2:12" s="8" customFormat="1" ht="24.9" customHeight="1" x14ac:dyDescent="0.2">
      <c r="B97" s="113"/>
      <c r="D97" s="114" t="s">
        <v>1156</v>
      </c>
      <c r="E97" s="115"/>
      <c r="F97" s="115"/>
      <c r="G97" s="115"/>
      <c r="H97" s="115"/>
      <c r="I97" s="116"/>
      <c r="J97" s="117">
        <f>J120</f>
        <v>0</v>
      </c>
      <c r="L97" s="113"/>
    </row>
    <row r="98" spans="2:12" s="9" customFormat="1" ht="19.95" customHeight="1" x14ac:dyDescent="0.2">
      <c r="B98" s="118"/>
      <c r="D98" s="119" t="s">
        <v>1157</v>
      </c>
      <c r="E98" s="120"/>
      <c r="F98" s="120"/>
      <c r="G98" s="120"/>
      <c r="H98" s="120"/>
      <c r="I98" s="121"/>
      <c r="J98" s="122">
        <f>J121</f>
        <v>0</v>
      </c>
      <c r="L98" s="118"/>
    </row>
    <row r="99" spans="2:12" s="8" customFormat="1" ht="24.9" customHeight="1" x14ac:dyDescent="0.2">
      <c r="B99" s="113"/>
      <c r="D99" s="114" t="s">
        <v>1602</v>
      </c>
      <c r="E99" s="115"/>
      <c r="F99" s="115"/>
      <c r="G99" s="115"/>
      <c r="H99" s="115"/>
      <c r="I99" s="116"/>
      <c r="J99" s="117">
        <f>J143</f>
        <v>0</v>
      </c>
      <c r="L99" s="113"/>
    </row>
    <row r="100" spans="2:12" s="1" customFormat="1" ht="21.75" customHeight="1" x14ac:dyDescent="0.2">
      <c r="B100" s="28"/>
      <c r="I100" s="86"/>
      <c r="L100" s="28"/>
    </row>
    <row r="101" spans="2:12" s="1" customFormat="1" ht="6.9" customHeight="1" x14ac:dyDescent="0.2">
      <c r="B101" s="40"/>
      <c r="C101" s="41"/>
      <c r="D101" s="41"/>
      <c r="E101" s="41"/>
      <c r="F101" s="41"/>
      <c r="G101" s="41"/>
      <c r="H101" s="41"/>
      <c r="I101" s="107"/>
      <c r="J101" s="41"/>
      <c r="K101" s="41"/>
      <c r="L101" s="28"/>
    </row>
    <row r="105" spans="2:12" s="1" customFormat="1" ht="6.9" customHeight="1" x14ac:dyDescent="0.2">
      <c r="B105" s="42"/>
      <c r="C105" s="43"/>
      <c r="D105" s="43"/>
      <c r="E105" s="43"/>
      <c r="F105" s="43"/>
      <c r="G105" s="43"/>
      <c r="H105" s="43"/>
      <c r="I105" s="108"/>
      <c r="J105" s="43"/>
      <c r="K105" s="43"/>
      <c r="L105" s="28"/>
    </row>
    <row r="106" spans="2:12" s="1" customFormat="1" ht="24.9" customHeight="1" x14ac:dyDescent="0.2">
      <c r="B106" s="28"/>
      <c r="C106" s="17" t="s">
        <v>158</v>
      </c>
      <c r="I106" s="86"/>
      <c r="L106" s="28"/>
    </row>
    <row r="107" spans="2:12" s="1" customFormat="1" ht="6.9" customHeight="1" x14ac:dyDescent="0.2">
      <c r="B107" s="28"/>
      <c r="I107" s="86"/>
      <c r="L107" s="28"/>
    </row>
    <row r="108" spans="2:12" s="1" customFormat="1" ht="12" customHeight="1" x14ac:dyDescent="0.2">
      <c r="B108" s="28"/>
      <c r="C108" s="23" t="s">
        <v>14</v>
      </c>
      <c r="I108" s="86"/>
      <c r="L108" s="28"/>
    </row>
    <row r="109" spans="2:12" s="1" customFormat="1" ht="16.5" customHeight="1" x14ac:dyDescent="0.2">
      <c r="B109" s="28"/>
      <c r="E109" s="216" t="str">
        <f>E7</f>
        <v>Zariadenie sociálnych služieb komunitného charakteru</v>
      </c>
      <c r="F109" s="217"/>
      <c r="G109" s="217"/>
      <c r="H109" s="217"/>
      <c r="I109" s="86"/>
      <c r="L109" s="28"/>
    </row>
    <row r="110" spans="2:12" s="1" customFormat="1" ht="12" customHeight="1" x14ac:dyDescent="0.2">
      <c r="B110" s="28"/>
      <c r="C110" s="23" t="s">
        <v>127</v>
      </c>
      <c r="I110" s="86"/>
      <c r="L110" s="28"/>
    </row>
    <row r="111" spans="2:12" s="1" customFormat="1" ht="16.5" customHeight="1" x14ac:dyDescent="0.2">
      <c r="B111" s="28"/>
      <c r="E111" s="190" t="str">
        <f>E9</f>
        <v>16 - Opticko - akustický signalizačný systém</v>
      </c>
      <c r="F111" s="215"/>
      <c r="G111" s="215"/>
      <c r="H111" s="215"/>
      <c r="I111" s="86"/>
      <c r="L111" s="28"/>
    </row>
    <row r="112" spans="2:12" s="1" customFormat="1" ht="6.9" customHeight="1" x14ac:dyDescent="0.2">
      <c r="B112" s="28"/>
      <c r="I112" s="86"/>
      <c r="L112" s="28"/>
    </row>
    <row r="113" spans="2:65" s="1" customFormat="1" ht="12" customHeight="1" x14ac:dyDescent="0.2">
      <c r="B113" s="28"/>
      <c r="C113" s="23" t="s">
        <v>18</v>
      </c>
      <c r="F113" s="21" t="str">
        <f>F12</f>
        <v xml:space="preserve"> </v>
      </c>
      <c r="I113" s="87" t="s">
        <v>19</v>
      </c>
      <c r="J113" s="48" t="str">
        <f>IF(J12="","",J12)</f>
        <v>Vyplň údaj</v>
      </c>
      <c r="L113" s="28"/>
    </row>
    <row r="114" spans="2:65" s="1" customFormat="1" ht="6.9" customHeight="1" x14ac:dyDescent="0.2">
      <c r="B114" s="28"/>
      <c r="I114" s="86"/>
      <c r="L114" s="28"/>
    </row>
    <row r="115" spans="2:65" s="1" customFormat="1" ht="43.05" customHeight="1" x14ac:dyDescent="0.2">
      <c r="B115" s="28"/>
      <c r="C115" s="23" t="s">
        <v>20</v>
      </c>
      <c r="F115" s="21" t="str">
        <f>E15</f>
        <v>Alžbetin dom n.o.Klčov 224, 053 02 Spišský Hrhov</v>
      </c>
      <c r="I115" s="87" t="s">
        <v>25</v>
      </c>
      <c r="J115" s="26" t="str">
        <f>E21</f>
        <v>RG ATELIÉR, s.r.o. Námestie Sv. Mikuláša 26, SL</v>
      </c>
      <c r="L115" s="28"/>
    </row>
    <row r="116" spans="2:65" s="1" customFormat="1" ht="15.15" customHeight="1" x14ac:dyDescent="0.2">
      <c r="B116" s="28"/>
      <c r="C116" s="23" t="s">
        <v>23</v>
      </c>
      <c r="F116" s="21" t="str">
        <f>IF(E18="","",E18)</f>
        <v>Vyplň údaj</v>
      </c>
      <c r="I116" s="87" t="s">
        <v>28</v>
      </c>
      <c r="J116" s="26" t="str">
        <f>E24</f>
        <v xml:space="preserve"> </v>
      </c>
      <c r="L116" s="28"/>
    </row>
    <row r="117" spans="2:65" s="1" customFormat="1" ht="10.35" customHeight="1" x14ac:dyDescent="0.2">
      <c r="B117" s="28"/>
      <c r="I117" s="86"/>
      <c r="L117" s="28"/>
    </row>
    <row r="118" spans="2:65" s="10" customFormat="1" ht="29.25" customHeight="1" x14ac:dyDescent="0.2">
      <c r="B118" s="123"/>
      <c r="C118" s="124" t="s">
        <v>159</v>
      </c>
      <c r="D118" s="125" t="s">
        <v>56</v>
      </c>
      <c r="E118" s="125" t="s">
        <v>52</v>
      </c>
      <c r="F118" s="125" t="s">
        <v>53</v>
      </c>
      <c r="G118" s="125" t="s">
        <v>160</v>
      </c>
      <c r="H118" s="125" t="s">
        <v>161</v>
      </c>
      <c r="I118" s="126" t="s">
        <v>162</v>
      </c>
      <c r="J118" s="127" t="s">
        <v>131</v>
      </c>
      <c r="K118" s="128" t="s">
        <v>163</v>
      </c>
      <c r="L118" s="123"/>
      <c r="M118" s="54" t="s">
        <v>1</v>
      </c>
      <c r="N118" s="55" t="s">
        <v>35</v>
      </c>
      <c r="O118" s="55" t="s">
        <v>164</v>
      </c>
      <c r="P118" s="55" t="s">
        <v>165</v>
      </c>
      <c r="Q118" s="55" t="s">
        <v>166</v>
      </c>
      <c r="R118" s="55" t="s">
        <v>167</v>
      </c>
      <c r="S118" s="55" t="s">
        <v>168</v>
      </c>
      <c r="T118" s="56" t="s">
        <v>169</v>
      </c>
    </row>
    <row r="119" spans="2:65" s="1" customFormat="1" ht="22.8" customHeight="1" x14ac:dyDescent="0.3">
      <c r="B119" s="28"/>
      <c r="C119" s="59" t="s">
        <v>132</v>
      </c>
      <c r="I119" s="86"/>
      <c r="J119" s="129">
        <f>BK119</f>
        <v>0</v>
      </c>
      <c r="L119" s="28"/>
      <c r="M119" s="57"/>
      <c r="N119" s="49"/>
      <c r="O119" s="49"/>
      <c r="P119" s="130">
        <f>P120+P143</f>
        <v>0</v>
      </c>
      <c r="Q119" s="49"/>
      <c r="R119" s="130">
        <f>R120+R143</f>
        <v>0</v>
      </c>
      <c r="S119" s="49"/>
      <c r="T119" s="131">
        <f>T120+T143</f>
        <v>0</v>
      </c>
      <c r="AT119" s="13" t="s">
        <v>70</v>
      </c>
      <c r="AU119" s="13" t="s">
        <v>133</v>
      </c>
      <c r="BK119" s="132">
        <f>BK120+BK143</f>
        <v>0</v>
      </c>
    </row>
    <row r="120" spans="2:65" s="11" customFormat="1" ht="25.95" customHeight="1" x14ac:dyDescent="0.25">
      <c r="B120" s="133"/>
      <c r="D120" s="134" t="s">
        <v>70</v>
      </c>
      <c r="E120" s="135"/>
      <c r="F120" s="135" t="s">
        <v>1161</v>
      </c>
      <c r="I120" s="136"/>
      <c r="J120" s="137">
        <f>BK120</f>
        <v>0</v>
      </c>
      <c r="L120" s="133"/>
      <c r="M120" s="138"/>
      <c r="P120" s="139">
        <f>P121</f>
        <v>0</v>
      </c>
      <c r="R120" s="139">
        <f>R121</f>
        <v>0</v>
      </c>
      <c r="T120" s="140">
        <f>T121</f>
        <v>0</v>
      </c>
      <c r="AR120" s="134" t="s">
        <v>79</v>
      </c>
      <c r="AT120" s="141" t="s">
        <v>70</v>
      </c>
      <c r="AU120" s="141" t="s">
        <v>71</v>
      </c>
      <c r="AY120" s="134" t="s">
        <v>172</v>
      </c>
      <c r="BK120" s="142">
        <f>BK121</f>
        <v>0</v>
      </c>
    </row>
    <row r="121" spans="2:65" s="11" customFormat="1" ht="22.8" customHeight="1" x14ac:dyDescent="0.25">
      <c r="B121" s="133"/>
      <c r="D121" s="134" t="s">
        <v>70</v>
      </c>
      <c r="E121" s="143"/>
      <c r="F121" s="143" t="s">
        <v>1162</v>
      </c>
      <c r="I121" s="136"/>
      <c r="J121" s="144">
        <f>BK121</f>
        <v>0</v>
      </c>
      <c r="L121" s="133"/>
      <c r="M121" s="138"/>
      <c r="P121" s="139">
        <f>SUM(P122:P142)</f>
        <v>0</v>
      </c>
      <c r="R121" s="139">
        <f>SUM(R122:R142)</f>
        <v>0</v>
      </c>
      <c r="T121" s="140">
        <f>SUM(T122:T142)</f>
        <v>0</v>
      </c>
      <c r="AR121" s="134" t="s">
        <v>79</v>
      </c>
      <c r="AT121" s="141" t="s">
        <v>70</v>
      </c>
      <c r="AU121" s="141" t="s">
        <v>79</v>
      </c>
      <c r="AY121" s="134" t="s">
        <v>172</v>
      </c>
      <c r="BK121" s="142">
        <f>SUM(BK122:BK142)</f>
        <v>0</v>
      </c>
    </row>
    <row r="122" spans="2:65" s="1" customFormat="1" ht="16.5" customHeight="1" x14ac:dyDescent="0.2">
      <c r="B122" s="145"/>
      <c r="C122" s="146" t="s">
        <v>79</v>
      </c>
      <c r="D122" s="146" t="s">
        <v>174</v>
      </c>
      <c r="E122" s="147"/>
      <c r="F122" s="148" t="s">
        <v>1620</v>
      </c>
      <c r="G122" s="149" t="s">
        <v>257</v>
      </c>
      <c r="H122" s="150">
        <v>58</v>
      </c>
      <c r="I122" s="151"/>
      <c r="J122" s="150">
        <f t="shared" ref="J122:J142" si="0">ROUND(I122*H122,2)</f>
        <v>0</v>
      </c>
      <c r="K122" s="152"/>
      <c r="L122" s="28"/>
      <c r="M122" s="153" t="s">
        <v>1</v>
      </c>
      <c r="N122" s="154" t="s">
        <v>37</v>
      </c>
      <c r="P122" s="155">
        <f t="shared" ref="P122:P142" si="1">O122*H122</f>
        <v>0</v>
      </c>
      <c r="Q122" s="155">
        <v>0</v>
      </c>
      <c r="R122" s="155">
        <f t="shared" ref="R122:R142" si="2">Q122*H122</f>
        <v>0</v>
      </c>
      <c r="S122" s="155">
        <v>0</v>
      </c>
      <c r="T122" s="156">
        <f t="shared" ref="T122:T142" si="3">S122*H122</f>
        <v>0</v>
      </c>
      <c r="AR122" s="157" t="s">
        <v>177</v>
      </c>
      <c r="AT122" s="157" t="s">
        <v>174</v>
      </c>
      <c r="AU122" s="157" t="s">
        <v>178</v>
      </c>
      <c r="AY122" s="13" t="s">
        <v>172</v>
      </c>
      <c r="BE122" s="158">
        <f t="shared" ref="BE122:BE142" si="4">IF(N122="základná",J122,0)</f>
        <v>0</v>
      </c>
      <c r="BF122" s="158">
        <f t="shared" ref="BF122:BF142" si="5">IF(N122="znížená",J122,0)</f>
        <v>0</v>
      </c>
      <c r="BG122" s="158">
        <f t="shared" ref="BG122:BG142" si="6">IF(N122="zákl. prenesená",J122,0)</f>
        <v>0</v>
      </c>
      <c r="BH122" s="158">
        <f t="shared" ref="BH122:BH142" si="7">IF(N122="zníž. prenesená",J122,0)</f>
        <v>0</v>
      </c>
      <c r="BI122" s="158">
        <f t="shared" ref="BI122:BI142" si="8">IF(N122="nulová",J122,0)</f>
        <v>0</v>
      </c>
      <c r="BJ122" s="13" t="s">
        <v>178</v>
      </c>
      <c r="BK122" s="158">
        <f t="shared" ref="BK122:BK142" si="9">ROUND(I122*H122,2)</f>
        <v>0</v>
      </c>
      <c r="BL122" s="13" t="s">
        <v>177</v>
      </c>
      <c r="BM122" s="157" t="s">
        <v>2115</v>
      </c>
    </row>
    <row r="123" spans="2:65" s="1" customFormat="1" ht="16.5" customHeight="1" x14ac:dyDescent="0.2">
      <c r="B123" s="145"/>
      <c r="C123" s="159" t="s">
        <v>178</v>
      </c>
      <c r="D123" s="159" t="s">
        <v>244</v>
      </c>
      <c r="E123" s="160"/>
      <c r="F123" s="161" t="s">
        <v>2116</v>
      </c>
      <c r="G123" s="162" t="s">
        <v>257</v>
      </c>
      <c r="H123" s="163">
        <v>58</v>
      </c>
      <c r="I123" s="164"/>
      <c r="J123" s="163">
        <f t="shared" si="0"/>
        <v>0</v>
      </c>
      <c r="K123" s="165"/>
      <c r="L123" s="166"/>
      <c r="M123" s="167" t="s">
        <v>1</v>
      </c>
      <c r="N123" s="168" t="s">
        <v>37</v>
      </c>
      <c r="P123" s="155">
        <f t="shared" si="1"/>
        <v>0</v>
      </c>
      <c r="Q123" s="155">
        <v>0</v>
      </c>
      <c r="R123" s="155">
        <f t="shared" si="2"/>
        <v>0</v>
      </c>
      <c r="S123" s="155">
        <v>0</v>
      </c>
      <c r="T123" s="156">
        <f t="shared" si="3"/>
        <v>0</v>
      </c>
      <c r="AR123" s="157" t="s">
        <v>201</v>
      </c>
      <c r="AT123" s="157" t="s">
        <v>244</v>
      </c>
      <c r="AU123" s="157" t="s">
        <v>178</v>
      </c>
      <c r="AY123" s="13" t="s">
        <v>172</v>
      </c>
      <c r="BE123" s="158">
        <f t="shared" si="4"/>
        <v>0</v>
      </c>
      <c r="BF123" s="158">
        <f t="shared" si="5"/>
        <v>0</v>
      </c>
      <c r="BG123" s="158">
        <f t="shared" si="6"/>
        <v>0</v>
      </c>
      <c r="BH123" s="158">
        <f t="shared" si="7"/>
        <v>0</v>
      </c>
      <c r="BI123" s="158">
        <f t="shared" si="8"/>
        <v>0</v>
      </c>
      <c r="BJ123" s="13" t="s">
        <v>178</v>
      </c>
      <c r="BK123" s="158">
        <f t="shared" si="9"/>
        <v>0</v>
      </c>
      <c r="BL123" s="13" t="s">
        <v>177</v>
      </c>
      <c r="BM123" s="157" t="s">
        <v>2117</v>
      </c>
    </row>
    <row r="124" spans="2:65" s="1" customFormat="1" ht="24" customHeight="1" x14ac:dyDescent="0.2">
      <c r="B124" s="145"/>
      <c r="C124" s="146" t="s">
        <v>247</v>
      </c>
      <c r="D124" s="146" t="s">
        <v>174</v>
      </c>
      <c r="E124" s="147"/>
      <c r="F124" s="148" t="s">
        <v>2118</v>
      </c>
      <c r="G124" s="149" t="s">
        <v>257</v>
      </c>
      <c r="H124" s="150">
        <v>10</v>
      </c>
      <c r="I124" s="151"/>
      <c r="J124" s="150">
        <f t="shared" si="0"/>
        <v>0</v>
      </c>
      <c r="K124" s="152"/>
      <c r="L124" s="28"/>
      <c r="M124" s="153" t="s">
        <v>1</v>
      </c>
      <c r="N124" s="154" t="s">
        <v>37</v>
      </c>
      <c r="P124" s="155">
        <f t="shared" si="1"/>
        <v>0</v>
      </c>
      <c r="Q124" s="155">
        <v>0</v>
      </c>
      <c r="R124" s="155">
        <f t="shared" si="2"/>
        <v>0</v>
      </c>
      <c r="S124" s="155">
        <v>0</v>
      </c>
      <c r="T124" s="156">
        <f t="shared" si="3"/>
        <v>0</v>
      </c>
      <c r="AR124" s="157" t="s">
        <v>177</v>
      </c>
      <c r="AT124" s="157" t="s">
        <v>174</v>
      </c>
      <c r="AU124" s="157" t="s">
        <v>178</v>
      </c>
      <c r="AY124" s="13" t="s">
        <v>172</v>
      </c>
      <c r="BE124" s="158">
        <f t="shared" si="4"/>
        <v>0</v>
      </c>
      <c r="BF124" s="158">
        <f t="shared" si="5"/>
        <v>0</v>
      </c>
      <c r="BG124" s="158">
        <f t="shared" si="6"/>
        <v>0</v>
      </c>
      <c r="BH124" s="158">
        <f t="shared" si="7"/>
        <v>0</v>
      </c>
      <c r="BI124" s="158">
        <f t="shared" si="8"/>
        <v>0</v>
      </c>
      <c r="BJ124" s="13" t="s">
        <v>178</v>
      </c>
      <c r="BK124" s="158">
        <f t="shared" si="9"/>
        <v>0</v>
      </c>
      <c r="BL124" s="13" t="s">
        <v>177</v>
      </c>
      <c r="BM124" s="157" t="s">
        <v>2119</v>
      </c>
    </row>
    <row r="125" spans="2:65" s="1" customFormat="1" ht="16.5" customHeight="1" x14ac:dyDescent="0.2">
      <c r="B125" s="145"/>
      <c r="C125" s="159" t="s">
        <v>177</v>
      </c>
      <c r="D125" s="159" t="s">
        <v>244</v>
      </c>
      <c r="E125" s="160"/>
      <c r="F125" s="161" t="s">
        <v>2120</v>
      </c>
      <c r="G125" s="162" t="s">
        <v>257</v>
      </c>
      <c r="H125" s="163">
        <v>10</v>
      </c>
      <c r="I125" s="164"/>
      <c r="J125" s="163">
        <f t="shared" si="0"/>
        <v>0</v>
      </c>
      <c r="K125" s="165"/>
      <c r="L125" s="166"/>
      <c r="M125" s="167" t="s">
        <v>1</v>
      </c>
      <c r="N125" s="168" t="s">
        <v>37</v>
      </c>
      <c r="P125" s="155">
        <f t="shared" si="1"/>
        <v>0</v>
      </c>
      <c r="Q125" s="155">
        <v>0</v>
      </c>
      <c r="R125" s="155">
        <f t="shared" si="2"/>
        <v>0</v>
      </c>
      <c r="S125" s="155">
        <v>0</v>
      </c>
      <c r="T125" s="156">
        <f t="shared" si="3"/>
        <v>0</v>
      </c>
      <c r="AR125" s="157" t="s">
        <v>201</v>
      </c>
      <c r="AT125" s="157" t="s">
        <v>244</v>
      </c>
      <c r="AU125" s="157" t="s">
        <v>178</v>
      </c>
      <c r="AY125" s="13" t="s">
        <v>172</v>
      </c>
      <c r="BE125" s="158">
        <f t="shared" si="4"/>
        <v>0</v>
      </c>
      <c r="BF125" s="158">
        <f t="shared" si="5"/>
        <v>0</v>
      </c>
      <c r="BG125" s="158">
        <f t="shared" si="6"/>
        <v>0</v>
      </c>
      <c r="BH125" s="158">
        <f t="shared" si="7"/>
        <v>0</v>
      </c>
      <c r="BI125" s="158">
        <f t="shared" si="8"/>
        <v>0</v>
      </c>
      <c r="BJ125" s="13" t="s">
        <v>178</v>
      </c>
      <c r="BK125" s="158">
        <f t="shared" si="9"/>
        <v>0</v>
      </c>
      <c r="BL125" s="13" t="s">
        <v>177</v>
      </c>
      <c r="BM125" s="157" t="s">
        <v>2121</v>
      </c>
    </row>
    <row r="126" spans="2:65" s="1" customFormat="1" ht="24" customHeight="1" x14ac:dyDescent="0.2">
      <c r="B126" s="145"/>
      <c r="C126" s="146" t="s">
        <v>209</v>
      </c>
      <c r="D126" s="146" t="s">
        <v>174</v>
      </c>
      <c r="E126" s="147"/>
      <c r="F126" s="148" t="s">
        <v>2122</v>
      </c>
      <c r="G126" s="149" t="s">
        <v>395</v>
      </c>
      <c r="H126" s="150">
        <v>90</v>
      </c>
      <c r="I126" s="151"/>
      <c r="J126" s="150">
        <f t="shared" si="0"/>
        <v>0</v>
      </c>
      <c r="K126" s="152"/>
      <c r="L126" s="28"/>
      <c r="M126" s="153" t="s">
        <v>1</v>
      </c>
      <c r="N126" s="154" t="s">
        <v>37</v>
      </c>
      <c r="P126" s="155">
        <f t="shared" si="1"/>
        <v>0</v>
      </c>
      <c r="Q126" s="155">
        <v>0</v>
      </c>
      <c r="R126" s="155">
        <f t="shared" si="2"/>
        <v>0</v>
      </c>
      <c r="S126" s="155">
        <v>0</v>
      </c>
      <c r="T126" s="156">
        <f t="shared" si="3"/>
        <v>0</v>
      </c>
      <c r="AR126" s="157" t="s">
        <v>177</v>
      </c>
      <c r="AT126" s="157" t="s">
        <v>174</v>
      </c>
      <c r="AU126" s="157" t="s">
        <v>178</v>
      </c>
      <c r="AY126" s="13" t="s">
        <v>172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3" t="s">
        <v>178</v>
      </c>
      <c r="BK126" s="158">
        <f t="shared" si="9"/>
        <v>0</v>
      </c>
      <c r="BL126" s="13" t="s">
        <v>177</v>
      </c>
      <c r="BM126" s="157" t="s">
        <v>2123</v>
      </c>
    </row>
    <row r="127" spans="2:65" s="1" customFormat="1" ht="16.5" customHeight="1" x14ac:dyDescent="0.2">
      <c r="B127" s="145"/>
      <c r="C127" s="159" t="s">
        <v>198</v>
      </c>
      <c r="D127" s="159" t="s">
        <v>244</v>
      </c>
      <c r="E127" s="160"/>
      <c r="F127" s="161" t="s">
        <v>2124</v>
      </c>
      <c r="G127" s="162" t="s">
        <v>395</v>
      </c>
      <c r="H127" s="163">
        <v>94.5</v>
      </c>
      <c r="I127" s="164"/>
      <c r="J127" s="163">
        <f t="shared" si="0"/>
        <v>0</v>
      </c>
      <c r="K127" s="165"/>
      <c r="L127" s="166"/>
      <c r="M127" s="167" t="s">
        <v>1</v>
      </c>
      <c r="N127" s="168" t="s">
        <v>37</v>
      </c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AR127" s="157" t="s">
        <v>201</v>
      </c>
      <c r="AT127" s="157" t="s">
        <v>244</v>
      </c>
      <c r="AU127" s="157" t="s">
        <v>178</v>
      </c>
      <c r="AY127" s="13" t="s">
        <v>172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3" t="s">
        <v>178</v>
      </c>
      <c r="BK127" s="158">
        <f t="shared" si="9"/>
        <v>0</v>
      </c>
      <c r="BL127" s="13" t="s">
        <v>177</v>
      </c>
      <c r="BM127" s="157" t="s">
        <v>2125</v>
      </c>
    </row>
    <row r="128" spans="2:65" s="1" customFormat="1" ht="24" customHeight="1" x14ac:dyDescent="0.2">
      <c r="B128" s="145"/>
      <c r="C128" s="146" t="s">
        <v>195</v>
      </c>
      <c r="D128" s="146" t="s">
        <v>174</v>
      </c>
      <c r="E128" s="147"/>
      <c r="F128" s="148" t="s">
        <v>2126</v>
      </c>
      <c r="G128" s="149" t="s">
        <v>395</v>
      </c>
      <c r="H128" s="150">
        <v>240</v>
      </c>
      <c r="I128" s="151"/>
      <c r="J128" s="150">
        <f t="shared" si="0"/>
        <v>0</v>
      </c>
      <c r="K128" s="152"/>
      <c r="L128" s="28"/>
      <c r="M128" s="153" t="s">
        <v>1</v>
      </c>
      <c r="N128" s="154" t="s">
        <v>37</v>
      </c>
      <c r="P128" s="155">
        <f t="shared" si="1"/>
        <v>0</v>
      </c>
      <c r="Q128" s="155">
        <v>0</v>
      </c>
      <c r="R128" s="155">
        <f t="shared" si="2"/>
        <v>0</v>
      </c>
      <c r="S128" s="155">
        <v>0</v>
      </c>
      <c r="T128" s="156">
        <f t="shared" si="3"/>
        <v>0</v>
      </c>
      <c r="AR128" s="157" t="s">
        <v>177</v>
      </c>
      <c r="AT128" s="157" t="s">
        <v>174</v>
      </c>
      <c r="AU128" s="157" t="s">
        <v>178</v>
      </c>
      <c r="AY128" s="13" t="s">
        <v>172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3" t="s">
        <v>178</v>
      </c>
      <c r="BK128" s="158">
        <f t="shared" si="9"/>
        <v>0</v>
      </c>
      <c r="BL128" s="13" t="s">
        <v>177</v>
      </c>
      <c r="BM128" s="157" t="s">
        <v>2127</v>
      </c>
    </row>
    <row r="129" spans="2:65" s="1" customFormat="1" ht="16.5" customHeight="1" x14ac:dyDescent="0.2">
      <c r="B129" s="145"/>
      <c r="C129" s="159" t="s">
        <v>201</v>
      </c>
      <c r="D129" s="159" t="s">
        <v>244</v>
      </c>
      <c r="E129" s="160"/>
      <c r="F129" s="161" t="s">
        <v>2128</v>
      </c>
      <c r="G129" s="162" t="s">
        <v>395</v>
      </c>
      <c r="H129" s="163">
        <v>157.5</v>
      </c>
      <c r="I129" s="164"/>
      <c r="J129" s="163">
        <f t="shared" si="0"/>
        <v>0</v>
      </c>
      <c r="K129" s="165"/>
      <c r="L129" s="166"/>
      <c r="M129" s="167" t="s">
        <v>1</v>
      </c>
      <c r="N129" s="168" t="s">
        <v>37</v>
      </c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AR129" s="157" t="s">
        <v>201</v>
      </c>
      <c r="AT129" s="157" t="s">
        <v>244</v>
      </c>
      <c r="AU129" s="157" t="s">
        <v>178</v>
      </c>
      <c r="AY129" s="13" t="s">
        <v>172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3" t="s">
        <v>178</v>
      </c>
      <c r="BK129" s="158">
        <f t="shared" si="9"/>
        <v>0</v>
      </c>
      <c r="BL129" s="13" t="s">
        <v>177</v>
      </c>
      <c r="BM129" s="157" t="s">
        <v>2129</v>
      </c>
    </row>
    <row r="130" spans="2:65" s="1" customFormat="1" ht="16.5" customHeight="1" x14ac:dyDescent="0.2">
      <c r="B130" s="145"/>
      <c r="C130" s="159" t="s">
        <v>233</v>
      </c>
      <c r="D130" s="159" t="s">
        <v>244</v>
      </c>
      <c r="E130" s="160"/>
      <c r="F130" s="161" t="s">
        <v>2130</v>
      </c>
      <c r="G130" s="162" t="s">
        <v>395</v>
      </c>
      <c r="H130" s="163">
        <v>94.5</v>
      </c>
      <c r="I130" s="164"/>
      <c r="J130" s="163">
        <f t="shared" si="0"/>
        <v>0</v>
      </c>
      <c r="K130" s="165"/>
      <c r="L130" s="166"/>
      <c r="M130" s="167" t="s">
        <v>1</v>
      </c>
      <c r="N130" s="168" t="s">
        <v>37</v>
      </c>
      <c r="P130" s="155">
        <f t="shared" si="1"/>
        <v>0</v>
      </c>
      <c r="Q130" s="155">
        <v>0</v>
      </c>
      <c r="R130" s="155">
        <f t="shared" si="2"/>
        <v>0</v>
      </c>
      <c r="S130" s="155">
        <v>0</v>
      </c>
      <c r="T130" s="156">
        <f t="shared" si="3"/>
        <v>0</v>
      </c>
      <c r="AR130" s="157" t="s">
        <v>201</v>
      </c>
      <c r="AT130" s="157" t="s">
        <v>244</v>
      </c>
      <c r="AU130" s="157" t="s">
        <v>178</v>
      </c>
      <c r="AY130" s="13" t="s">
        <v>172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3" t="s">
        <v>178</v>
      </c>
      <c r="BK130" s="158">
        <f t="shared" si="9"/>
        <v>0</v>
      </c>
      <c r="BL130" s="13" t="s">
        <v>177</v>
      </c>
      <c r="BM130" s="157" t="s">
        <v>2131</v>
      </c>
    </row>
    <row r="131" spans="2:65" s="1" customFormat="1" ht="16.5" customHeight="1" x14ac:dyDescent="0.2">
      <c r="B131" s="145"/>
      <c r="C131" s="146" t="s">
        <v>236</v>
      </c>
      <c r="D131" s="146" t="s">
        <v>174</v>
      </c>
      <c r="E131" s="147"/>
      <c r="F131" s="148" t="s">
        <v>2132</v>
      </c>
      <c r="G131" s="149" t="s">
        <v>257</v>
      </c>
      <c r="H131" s="150">
        <v>1</v>
      </c>
      <c r="I131" s="151"/>
      <c r="J131" s="150">
        <f t="shared" si="0"/>
        <v>0</v>
      </c>
      <c r="K131" s="152"/>
      <c r="L131" s="28"/>
      <c r="M131" s="153" t="s">
        <v>1</v>
      </c>
      <c r="N131" s="154" t="s">
        <v>37</v>
      </c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AR131" s="157" t="s">
        <v>177</v>
      </c>
      <c r="AT131" s="157" t="s">
        <v>174</v>
      </c>
      <c r="AU131" s="157" t="s">
        <v>178</v>
      </c>
      <c r="AY131" s="13" t="s">
        <v>172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3" t="s">
        <v>178</v>
      </c>
      <c r="BK131" s="158">
        <f t="shared" si="9"/>
        <v>0</v>
      </c>
      <c r="BL131" s="13" t="s">
        <v>177</v>
      </c>
      <c r="BM131" s="157" t="s">
        <v>2133</v>
      </c>
    </row>
    <row r="132" spans="2:65" s="1" customFormat="1" ht="24" customHeight="1" x14ac:dyDescent="0.2">
      <c r="B132" s="145"/>
      <c r="C132" s="159" t="s">
        <v>108</v>
      </c>
      <c r="D132" s="159" t="s">
        <v>244</v>
      </c>
      <c r="E132" s="160"/>
      <c r="F132" s="161" t="s">
        <v>2134</v>
      </c>
      <c r="G132" s="162" t="s">
        <v>257</v>
      </c>
      <c r="H132" s="163">
        <v>1</v>
      </c>
      <c r="I132" s="164"/>
      <c r="J132" s="163">
        <f t="shared" si="0"/>
        <v>0</v>
      </c>
      <c r="K132" s="165"/>
      <c r="L132" s="166"/>
      <c r="M132" s="167" t="s">
        <v>1</v>
      </c>
      <c r="N132" s="168" t="s">
        <v>37</v>
      </c>
      <c r="P132" s="155">
        <f t="shared" si="1"/>
        <v>0</v>
      </c>
      <c r="Q132" s="155">
        <v>0</v>
      </c>
      <c r="R132" s="155">
        <f t="shared" si="2"/>
        <v>0</v>
      </c>
      <c r="S132" s="155">
        <v>0</v>
      </c>
      <c r="T132" s="156">
        <f t="shared" si="3"/>
        <v>0</v>
      </c>
      <c r="AR132" s="157" t="s">
        <v>201</v>
      </c>
      <c r="AT132" s="157" t="s">
        <v>244</v>
      </c>
      <c r="AU132" s="157" t="s">
        <v>178</v>
      </c>
      <c r="AY132" s="13" t="s">
        <v>172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3" t="s">
        <v>178</v>
      </c>
      <c r="BK132" s="158">
        <f t="shared" si="9"/>
        <v>0</v>
      </c>
      <c r="BL132" s="13" t="s">
        <v>177</v>
      </c>
      <c r="BM132" s="157" t="s">
        <v>2135</v>
      </c>
    </row>
    <row r="133" spans="2:65" s="1" customFormat="1" ht="16.5" customHeight="1" x14ac:dyDescent="0.2">
      <c r="B133" s="145"/>
      <c r="C133" s="146" t="s">
        <v>111</v>
      </c>
      <c r="D133" s="146" t="s">
        <v>174</v>
      </c>
      <c r="E133" s="147"/>
      <c r="F133" s="148" t="s">
        <v>2136</v>
      </c>
      <c r="G133" s="149" t="s">
        <v>257</v>
      </c>
      <c r="H133" s="150">
        <v>11</v>
      </c>
      <c r="I133" s="151"/>
      <c r="J133" s="150">
        <f t="shared" si="0"/>
        <v>0</v>
      </c>
      <c r="K133" s="152"/>
      <c r="L133" s="28"/>
      <c r="M133" s="153" t="s">
        <v>1</v>
      </c>
      <c r="N133" s="154" t="s">
        <v>37</v>
      </c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AR133" s="157" t="s">
        <v>177</v>
      </c>
      <c r="AT133" s="157" t="s">
        <v>174</v>
      </c>
      <c r="AU133" s="157" t="s">
        <v>178</v>
      </c>
      <c r="AY133" s="13" t="s">
        <v>172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3" t="s">
        <v>178</v>
      </c>
      <c r="BK133" s="158">
        <f t="shared" si="9"/>
        <v>0</v>
      </c>
      <c r="BL133" s="13" t="s">
        <v>177</v>
      </c>
      <c r="BM133" s="157" t="s">
        <v>2137</v>
      </c>
    </row>
    <row r="134" spans="2:65" s="1" customFormat="1" ht="16.5" customHeight="1" x14ac:dyDescent="0.2">
      <c r="B134" s="145"/>
      <c r="C134" s="159" t="s">
        <v>114</v>
      </c>
      <c r="D134" s="159" t="s">
        <v>244</v>
      </c>
      <c r="E134" s="160"/>
      <c r="F134" s="161" t="s">
        <v>2138</v>
      </c>
      <c r="G134" s="162" t="s">
        <v>257</v>
      </c>
      <c r="H134" s="163">
        <v>11</v>
      </c>
      <c r="I134" s="164"/>
      <c r="J134" s="163">
        <f t="shared" si="0"/>
        <v>0</v>
      </c>
      <c r="K134" s="165"/>
      <c r="L134" s="166"/>
      <c r="M134" s="167" t="s">
        <v>1</v>
      </c>
      <c r="N134" s="168" t="s">
        <v>37</v>
      </c>
      <c r="P134" s="155">
        <f t="shared" si="1"/>
        <v>0</v>
      </c>
      <c r="Q134" s="155">
        <v>0</v>
      </c>
      <c r="R134" s="155">
        <f t="shared" si="2"/>
        <v>0</v>
      </c>
      <c r="S134" s="155">
        <v>0</v>
      </c>
      <c r="T134" s="156">
        <f t="shared" si="3"/>
        <v>0</v>
      </c>
      <c r="AR134" s="157" t="s">
        <v>201</v>
      </c>
      <c r="AT134" s="157" t="s">
        <v>244</v>
      </c>
      <c r="AU134" s="157" t="s">
        <v>178</v>
      </c>
      <c r="AY134" s="13" t="s">
        <v>172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3" t="s">
        <v>178</v>
      </c>
      <c r="BK134" s="158">
        <f t="shared" si="9"/>
        <v>0</v>
      </c>
      <c r="BL134" s="13" t="s">
        <v>177</v>
      </c>
      <c r="BM134" s="157" t="s">
        <v>2139</v>
      </c>
    </row>
    <row r="135" spans="2:65" s="1" customFormat="1" ht="16.5" customHeight="1" x14ac:dyDescent="0.2">
      <c r="B135" s="145"/>
      <c r="C135" s="146" t="s">
        <v>117</v>
      </c>
      <c r="D135" s="146" t="s">
        <v>174</v>
      </c>
      <c r="E135" s="147"/>
      <c r="F135" s="148" t="s">
        <v>2140</v>
      </c>
      <c r="G135" s="149" t="s">
        <v>257</v>
      </c>
      <c r="H135" s="150">
        <v>46</v>
      </c>
      <c r="I135" s="151"/>
      <c r="J135" s="150">
        <f t="shared" si="0"/>
        <v>0</v>
      </c>
      <c r="K135" s="152"/>
      <c r="L135" s="28"/>
      <c r="M135" s="153" t="s">
        <v>1</v>
      </c>
      <c r="N135" s="154" t="s">
        <v>37</v>
      </c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AR135" s="157" t="s">
        <v>177</v>
      </c>
      <c r="AT135" s="157" t="s">
        <v>174</v>
      </c>
      <c r="AU135" s="157" t="s">
        <v>178</v>
      </c>
      <c r="AY135" s="13" t="s">
        <v>172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3" t="s">
        <v>178</v>
      </c>
      <c r="BK135" s="158">
        <f t="shared" si="9"/>
        <v>0</v>
      </c>
      <c r="BL135" s="13" t="s">
        <v>177</v>
      </c>
      <c r="BM135" s="157" t="s">
        <v>2141</v>
      </c>
    </row>
    <row r="136" spans="2:65" s="1" customFormat="1" ht="24" customHeight="1" x14ac:dyDescent="0.2">
      <c r="B136" s="145"/>
      <c r="C136" s="159" t="s">
        <v>120</v>
      </c>
      <c r="D136" s="159" t="s">
        <v>244</v>
      </c>
      <c r="E136" s="160"/>
      <c r="F136" s="161" t="s">
        <v>2142</v>
      </c>
      <c r="G136" s="162" t="s">
        <v>257</v>
      </c>
      <c r="H136" s="163">
        <v>17</v>
      </c>
      <c r="I136" s="164"/>
      <c r="J136" s="163">
        <f t="shared" si="0"/>
        <v>0</v>
      </c>
      <c r="K136" s="165"/>
      <c r="L136" s="166"/>
      <c r="M136" s="167" t="s">
        <v>1</v>
      </c>
      <c r="N136" s="168" t="s">
        <v>37</v>
      </c>
      <c r="P136" s="155">
        <f t="shared" si="1"/>
        <v>0</v>
      </c>
      <c r="Q136" s="155">
        <v>0</v>
      </c>
      <c r="R136" s="155">
        <f t="shared" si="2"/>
        <v>0</v>
      </c>
      <c r="S136" s="155">
        <v>0</v>
      </c>
      <c r="T136" s="156">
        <f t="shared" si="3"/>
        <v>0</v>
      </c>
      <c r="AR136" s="157" t="s">
        <v>201</v>
      </c>
      <c r="AT136" s="157" t="s">
        <v>244</v>
      </c>
      <c r="AU136" s="157" t="s">
        <v>178</v>
      </c>
      <c r="AY136" s="13" t="s">
        <v>172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3" t="s">
        <v>178</v>
      </c>
      <c r="BK136" s="158">
        <f t="shared" si="9"/>
        <v>0</v>
      </c>
      <c r="BL136" s="13" t="s">
        <v>177</v>
      </c>
      <c r="BM136" s="157" t="s">
        <v>2143</v>
      </c>
    </row>
    <row r="137" spans="2:65" s="1" customFormat="1" ht="16.5" customHeight="1" x14ac:dyDescent="0.2">
      <c r="B137" s="145"/>
      <c r="C137" s="159" t="s">
        <v>123</v>
      </c>
      <c r="D137" s="159" t="s">
        <v>244</v>
      </c>
      <c r="E137" s="160"/>
      <c r="F137" s="161" t="s">
        <v>2144</v>
      </c>
      <c r="G137" s="162" t="s">
        <v>257</v>
      </c>
      <c r="H137" s="163">
        <v>6</v>
      </c>
      <c r="I137" s="164"/>
      <c r="J137" s="163">
        <f t="shared" si="0"/>
        <v>0</v>
      </c>
      <c r="K137" s="165"/>
      <c r="L137" s="166"/>
      <c r="M137" s="167" t="s">
        <v>1</v>
      </c>
      <c r="N137" s="168" t="s">
        <v>37</v>
      </c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AR137" s="157" t="s">
        <v>201</v>
      </c>
      <c r="AT137" s="157" t="s">
        <v>244</v>
      </c>
      <c r="AU137" s="157" t="s">
        <v>178</v>
      </c>
      <c r="AY137" s="13" t="s">
        <v>172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3" t="s">
        <v>178</v>
      </c>
      <c r="BK137" s="158">
        <f t="shared" si="9"/>
        <v>0</v>
      </c>
      <c r="BL137" s="13" t="s">
        <v>177</v>
      </c>
      <c r="BM137" s="157" t="s">
        <v>2145</v>
      </c>
    </row>
    <row r="138" spans="2:65" s="1" customFormat="1" ht="16.5" customHeight="1" x14ac:dyDescent="0.2">
      <c r="B138" s="145"/>
      <c r="C138" s="159" t="s">
        <v>883</v>
      </c>
      <c r="D138" s="159" t="s">
        <v>244</v>
      </c>
      <c r="E138" s="160"/>
      <c r="F138" s="161" t="s">
        <v>2146</v>
      </c>
      <c r="G138" s="162" t="s">
        <v>257</v>
      </c>
      <c r="H138" s="163">
        <v>23</v>
      </c>
      <c r="I138" s="164"/>
      <c r="J138" s="163">
        <f t="shared" si="0"/>
        <v>0</v>
      </c>
      <c r="K138" s="165"/>
      <c r="L138" s="166"/>
      <c r="M138" s="167" t="s">
        <v>1</v>
      </c>
      <c r="N138" s="168" t="s">
        <v>37</v>
      </c>
      <c r="P138" s="155">
        <f t="shared" si="1"/>
        <v>0</v>
      </c>
      <c r="Q138" s="155">
        <v>0</v>
      </c>
      <c r="R138" s="155">
        <f t="shared" si="2"/>
        <v>0</v>
      </c>
      <c r="S138" s="155">
        <v>0</v>
      </c>
      <c r="T138" s="156">
        <f t="shared" si="3"/>
        <v>0</v>
      </c>
      <c r="AR138" s="157" t="s">
        <v>201</v>
      </c>
      <c r="AT138" s="157" t="s">
        <v>244</v>
      </c>
      <c r="AU138" s="157" t="s">
        <v>178</v>
      </c>
      <c r="AY138" s="13" t="s">
        <v>172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3" t="s">
        <v>178</v>
      </c>
      <c r="BK138" s="158">
        <f t="shared" si="9"/>
        <v>0</v>
      </c>
      <c r="BL138" s="13" t="s">
        <v>177</v>
      </c>
      <c r="BM138" s="157" t="s">
        <v>2147</v>
      </c>
    </row>
    <row r="139" spans="2:65" s="1" customFormat="1" ht="16.5" customHeight="1" x14ac:dyDescent="0.2">
      <c r="B139" s="145"/>
      <c r="C139" s="146" t="s">
        <v>205</v>
      </c>
      <c r="D139" s="146" t="s">
        <v>174</v>
      </c>
      <c r="E139" s="147"/>
      <c r="F139" s="148" t="s">
        <v>2148</v>
      </c>
      <c r="G139" s="149" t="s">
        <v>257</v>
      </c>
      <c r="H139" s="150">
        <v>11</v>
      </c>
      <c r="I139" s="151"/>
      <c r="J139" s="150">
        <f t="shared" si="0"/>
        <v>0</v>
      </c>
      <c r="K139" s="152"/>
      <c r="L139" s="28"/>
      <c r="M139" s="153" t="s">
        <v>1</v>
      </c>
      <c r="N139" s="154" t="s">
        <v>37</v>
      </c>
      <c r="P139" s="155">
        <f t="shared" si="1"/>
        <v>0</v>
      </c>
      <c r="Q139" s="155">
        <v>0</v>
      </c>
      <c r="R139" s="155">
        <f t="shared" si="2"/>
        <v>0</v>
      </c>
      <c r="S139" s="155">
        <v>0</v>
      </c>
      <c r="T139" s="156">
        <f t="shared" si="3"/>
        <v>0</v>
      </c>
      <c r="AR139" s="157" t="s">
        <v>177</v>
      </c>
      <c r="AT139" s="157" t="s">
        <v>174</v>
      </c>
      <c r="AU139" s="157" t="s">
        <v>178</v>
      </c>
      <c r="AY139" s="13" t="s">
        <v>172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3" t="s">
        <v>178</v>
      </c>
      <c r="BK139" s="158">
        <f t="shared" si="9"/>
        <v>0</v>
      </c>
      <c r="BL139" s="13" t="s">
        <v>177</v>
      </c>
      <c r="BM139" s="157" t="s">
        <v>2149</v>
      </c>
    </row>
    <row r="140" spans="2:65" s="1" customFormat="1" ht="16.5" customHeight="1" x14ac:dyDescent="0.2">
      <c r="B140" s="145"/>
      <c r="C140" s="159" t="s">
        <v>212</v>
      </c>
      <c r="D140" s="159" t="s">
        <v>244</v>
      </c>
      <c r="E140" s="160"/>
      <c r="F140" s="161" t="s">
        <v>2150</v>
      </c>
      <c r="G140" s="162" t="s">
        <v>257</v>
      </c>
      <c r="H140" s="163">
        <v>11</v>
      </c>
      <c r="I140" s="164"/>
      <c r="J140" s="163">
        <f t="shared" si="0"/>
        <v>0</v>
      </c>
      <c r="K140" s="165"/>
      <c r="L140" s="166"/>
      <c r="M140" s="167" t="s">
        <v>1</v>
      </c>
      <c r="N140" s="168" t="s">
        <v>37</v>
      </c>
      <c r="P140" s="155">
        <f t="shared" si="1"/>
        <v>0</v>
      </c>
      <c r="Q140" s="155">
        <v>0</v>
      </c>
      <c r="R140" s="155">
        <f t="shared" si="2"/>
        <v>0</v>
      </c>
      <c r="S140" s="155">
        <v>0</v>
      </c>
      <c r="T140" s="156">
        <f t="shared" si="3"/>
        <v>0</v>
      </c>
      <c r="AR140" s="157" t="s">
        <v>201</v>
      </c>
      <c r="AT140" s="157" t="s">
        <v>244</v>
      </c>
      <c r="AU140" s="157" t="s">
        <v>178</v>
      </c>
      <c r="AY140" s="13" t="s">
        <v>172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3" t="s">
        <v>178</v>
      </c>
      <c r="BK140" s="158">
        <f t="shared" si="9"/>
        <v>0</v>
      </c>
      <c r="BL140" s="13" t="s">
        <v>177</v>
      </c>
      <c r="BM140" s="157" t="s">
        <v>2151</v>
      </c>
    </row>
    <row r="141" spans="2:65" s="1" customFormat="1" ht="16.5" customHeight="1" x14ac:dyDescent="0.2">
      <c r="B141" s="145"/>
      <c r="C141" s="146" t="s">
        <v>7</v>
      </c>
      <c r="D141" s="146" t="s">
        <v>174</v>
      </c>
      <c r="E141" s="147"/>
      <c r="F141" s="148" t="s">
        <v>1196</v>
      </c>
      <c r="G141" s="149" t="s">
        <v>257</v>
      </c>
      <c r="H141" s="150">
        <v>39</v>
      </c>
      <c r="I141" s="151"/>
      <c r="J141" s="150">
        <f t="shared" si="0"/>
        <v>0</v>
      </c>
      <c r="K141" s="152"/>
      <c r="L141" s="28"/>
      <c r="M141" s="153" t="s">
        <v>1</v>
      </c>
      <c r="N141" s="154" t="s">
        <v>37</v>
      </c>
      <c r="P141" s="155">
        <f t="shared" si="1"/>
        <v>0</v>
      </c>
      <c r="Q141" s="155">
        <v>0</v>
      </c>
      <c r="R141" s="155">
        <f t="shared" si="2"/>
        <v>0</v>
      </c>
      <c r="S141" s="155">
        <v>0</v>
      </c>
      <c r="T141" s="156">
        <f t="shared" si="3"/>
        <v>0</v>
      </c>
      <c r="AR141" s="157" t="s">
        <v>177</v>
      </c>
      <c r="AT141" s="157" t="s">
        <v>174</v>
      </c>
      <c r="AU141" s="157" t="s">
        <v>178</v>
      </c>
      <c r="AY141" s="13" t="s">
        <v>172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3" t="s">
        <v>178</v>
      </c>
      <c r="BK141" s="158">
        <f t="shared" si="9"/>
        <v>0</v>
      </c>
      <c r="BL141" s="13" t="s">
        <v>177</v>
      </c>
      <c r="BM141" s="157" t="s">
        <v>2152</v>
      </c>
    </row>
    <row r="142" spans="2:65" s="1" customFormat="1" ht="16.5" customHeight="1" x14ac:dyDescent="0.2">
      <c r="B142" s="145"/>
      <c r="C142" s="146" t="s">
        <v>220</v>
      </c>
      <c r="D142" s="146" t="s">
        <v>174</v>
      </c>
      <c r="E142" s="147"/>
      <c r="F142" s="148" t="s">
        <v>1200</v>
      </c>
      <c r="G142" s="149" t="s">
        <v>257</v>
      </c>
      <c r="H142" s="150">
        <v>1</v>
      </c>
      <c r="I142" s="151"/>
      <c r="J142" s="150">
        <f t="shared" si="0"/>
        <v>0</v>
      </c>
      <c r="K142" s="152"/>
      <c r="L142" s="28"/>
      <c r="M142" s="153" t="s">
        <v>1</v>
      </c>
      <c r="N142" s="154" t="s">
        <v>37</v>
      </c>
      <c r="P142" s="155">
        <f t="shared" si="1"/>
        <v>0</v>
      </c>
      <c r="Q142" s="155">
        <v>0</v>
      </c>
      <c r="R142" s="155">
        <f t="shared" si="2"/>
        <v>0</v>
      </c>
      <c r="S142" s="155">
        <v>0</v>
      </c>
      <c r="T142" s="156">
        <f t="shared" si="3"/>
        <v>0</v>
      </c>
      <c r="AR142" s="157" t="s">
        <v>177</v>
      </c>
      <c r="AT142" s="157" t="s">
        <v>174</v>
      </c>
      <c r="AU142" s="157" t="s">
        <v>178</v>
      </c>
      <c r="AY142" s="13" t="s">
        <v>172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3" t="s">
        <v>178</v>
      </c>
      <c r="BK142" s="158">
        <f t="shared" si="9"/>
        <v>0</v>
      </c>
      <c r="BL142" s="13" t="s">
        <v>177</v>
      </c>
      <c r="BM142" s="157" t="s">
        <v>2153</v>
      </c>
    </row>
    <row r="143" spans="2:65" s="11" customFormat="1" ht="25.95" customHeight="1" x14ac:dyDescent="0.25">
      <c r="B143" s="133"/>
      <c r="D143" s="134" t="s">
        <v>70</v>
      </c>
      <c r="E143" s="135"/>
      <c r="F143" s="135" t="s">
        <v>2001</v>
      </c>
      <c r="I143" s="136"/>
      <c r="J143" s="137">
        <f>BK143</f>
        <v>0</v>
      </c>
      <c r="L143" s="133"/>
      <c r="M143" s="138"/>
      <c r="P143" s="139">
        <f>P144</f>
        <v>0</v>
      </c>
      <c r="R143" s="139">
        <f>R144</f>
        <v>0</v>
      </c>
      <c r="T143" s="140">
        <f>T144</f>
        <v>0</v>
      </c>
      <c r="AR143" s="134" t="s">
        <v>79</v>
      </c>
      <c r="AT143" s="141" t="s">
        <v>70</v>
      </c>
      <c r="AU143" s="141" t="s">
        <v>71</v>
      </c>
      <c r="AY143" s="134" t="s">
        <v>172</v>
      </c>
      <c r="BK143" s="142">
        <f>BK144</f>
        <v>0</v>
      </c>
    </row>
    <row r="144" spans="2:65" s="1" customFormat="1" ht="36" customHeight="1" x14ac:dyDescent="0.2">
      <c r="B144" s="145"/>
      <c r="C144" s="146" t="s">
        <v>474</v>
      </c>
      <c r="D144" s="146" t="s">
        <v>174</v>
      </c>
      <c r="E144" s="147"/>
      <c r="F144" s="148" t="s">
        <v>2002</v>
      </c>
      <c r="G144" s="149" t="s">
        <v>2003</v>
      </c>
      <c r="H144" s="150">
        <v>30</v>
      </c>
      <c r="I144" s="151"/>
      <c r="J144" s="150">
        <f>ROUND(I144*H144,2)</f>
        <v>0</v>
      </c>
      <c r="K144" s="152"/>
      <c r="L144" s="28"/>
      <c r="M144" s="169" t="s">
        <v>1</v>
      </c>
      <c r="N144" s="170" t="s">
        <v>37</v>
      </c>
      <c r="O144" s="171"/>
      <c r="P144" s="172">
        <f>O144*H144</f>
        <v>0</v>
      </c>
      <c r="Q144" s="172">
        <v>0</v>
      </c>
      <c r="R144" s="172">
        <f>Q144*H144</f>
        <v>0</v>
      </c>
      <c r="S144" s="172">
        <v>0</v>
      </c>
      <c r="T144" s="173">
        <f>S144*H144</f>
        <v>0</v>
      </c>
      <c r="AR144" s="157" t="s">
        <v>177</v>
      </c>
      <c r="AT144" s="157" t="s">
        <v>174</v>
      </c>
      <c r="AU144" s="157" t="s">
        <v>79</v>
      </c>
      <c r="AY144" s="13" t="s">
        <v>172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3" t="s">
        <v>178</v>
      </c>
      <c r="BK144" s="158">
        <f>ROUND(I144*H144,2)</f>
        <v>0</v>
      </c>
      <c r="BL144" s="13" t="s">
        <v>177</v>
      </c>
      <c r="BM144" s="157" t="s">
        <v>2154</v>
      </c>
    </row>
    <row r="145" spans="2:12" s="1" customFormat="1" ht="6.9" customHeight="1" x14ac:dyDescent="0.2">
      <c r="B145" s="40"/>
      <c r="C145" s="41"/>
      <c r="D145" s="41"/>
      <c r="E145" s="41"/>
      <c r="F145" s="41"/>
      <c r="G145" s="41"/>
      <c r="H145" s="41"/>
      <c r="I145" s="107"/>
      <c r="J145" s="41"/>
      <c r="K145" s="41"/>
      <c r="L145" s="28"/>
    </row>
  </sheetData>
  <autoFilter ref="C118:K144" xr:uid="{00000000-0009-0000-0000-000010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SO 01 - Hlavný objekt</vt:lpstr>
      <vt:lpstr>SO 02 - Parkovacie plochy</vt:lpstr>
      <vt:lpstr>SO 03 - Spevnené plochy a...</vt:lpstr>
      <vt:lpstr>SO 04 - Sadové úpravy</vt:lpstr>
      <vt:lpstr>SO 05 - Oplotenie</vt:lpstr>
      <vt:lpstr>SO 06 - Prípojka splaškov...</vt:lpstr>
      <vt:lpstr>SO 07 - Prípojka dažďovej...</vt:lpstr>
      <vt:lpstr>SO 08 - Prípojka vodovodu</vt:lpstr>
      <vt:lpstr>SO 09 - Prípojka plynovodu</vt:lpstr>
      <vt:lpstr>SO 10 - Prípojka NN</vt:lpstr>
      <vt:lpstr>11 - UK</vt:lpstr>
      <vt:lpstr>12 - Plynoinštalácia</vt:lpstr>
      <vt:lpstr>13 - ZTI</vt:lpstr>
      <vt:lpstr>14 - Elektroinštalácia</vt:lpstr>
      <vt:lpstr>15 - Elektrická požiarna ...</vt:lpstr>
      <vt:lpstr>16 - Opticko - akustický ...</vt:lpstr>
      <vt:lpstr>'11 - UK'!Názvy_tlače</vt:lpstr>
      <vt:lpstr>'12 - Plynoinštalácia'!Názvy_tlače</vt:lpstr>
      <vt:lpstr>'13 - ZTI'!Názvy_tlače</vt:lpstr>
      <vt:lpstr>'14 - Elektroinštalácia'!Názvy_tlače</vt:lpstr>
      <vt:lpstr>'15 - Elektrická požiarna ...'!Názvy_tlače</vt:lpstr>
      <vt:lpstr>'16 - Opticko - akustický ...'!Názvy_tlače</vt:lpstr>
      <vt:lpstr>'Rekapitulácia stavby'!Názvy_tlače</vt:lpstr>
      <vt:lpstr>'SO 01 - Hlavný objekt'!Názvy_tlače</vt:lpstr>
      <vt:lpstr>'SO 02 - Parkovacie plochy'!Názvy_tlače</vt:lpstr>
      <vt:lpstr>'SO 03 - Spevnené plochy a...'!Názvy_tlače</vt:lpstr>
      <vt:lpstr>'SO 04 - Sadové úpravy'!Názvy_tlače</vt:lpstr>
      <vt:lpstr>'SO 05 - Oplotenie'!Názvy_tlače</vt:lpstr>
      <vt:lpstr>'SO 06 - Prípojka splaškov...'!Názvy_tlače</vt:lpstr>
      <vt:lpstr>'SO 07 - Prípojka dažďovej...'!Názvy_tlače</vt:lpstr>
      <vt:lpstr>'SO 08 - Prípojka vodovodu'!Názvy_tlače</vt:lpstr>
      <vt:lpstr>'SO 09 - Prípojka plynovodu'!Názvy_tlače</vt:lpstr>
      <vt:lpstr>'SO 10 - Prípojka NN'!Názvy_tlače</vt:lpstr>
      <vt:lpstr>'11 - UK'!Oblasť_tlače</vt:lpstr>
      <vt:lpstr>'12 - Plynoinštalácia'!Oblasť_tlače</vt:lpstr>
      <vt:lpstr>'13 - ZTI'!Oblasť_tlače</vt:lpstr>
      <vt:lpstr>'14 - Elektroinštalácia'!Oblasť_tlače</vt:lpstr>
      <vt:lpstr>'15 - Elektrická požiarna ...'!Oblasť_tlače</vt:lpstr>
      <vt:lpstr>'16 - Opticko - akustický ...'!Oblasť_tlače</vt:lpstr>
      <vt:lpstr>'Rekapitulácia stavby'!Oblasť_tlače</vt:lpstr>
      <vt:lpstr>'SO 01 - Hlavný objekt'!Oblasť_tlače</vt:lpstr>
      <vt:lpstr>'SO 02 - Parkovacie plochy'!Oblasť_tlače</vt:lpstr>
      <vt:lpstr>'SO 03 - Spevnené plochy a...'!Oblasť_tlače</vt:lpstr>
      <vt:lpstr>'SO 04 - Sadové úpravy'!Oblasť_tlače</vt:lpstr>
      <vt:lpstr>'SO 05 - Oplotenie'!Oblasť_tlače</vt:lpstr>
      <vt:lpstr>'SO 06 - Prípojka splaškov...'!Oblasť_tlače</vt:lpstr>
      <vt:lpstr>'SO 07 - Prípojka dažďovej...'!Oblasť_tlače</vt:lpstr>
      <vt:lpstr>'SO 08 - Prípojka vodovodu'!Oblasť_tlače</vt:lpstr>
      <vt:lpstr>'SO 09 - Prípojka plynovodu'!Oblasť_tlače</vt:lpstr>
      <vt:lpstr>'SO 10 - Prípojka NN'!Oblasť_tlače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DESKTOP-0OQL3C9\hp</dc:creator>
  <cp:lastModifiedBy>hp</cp:lastModifiedBy>
  <dcterms:created xsi:type="dcterms:W3CDTF">2021-01-14T19:54:37Z</dcterms:created>
  <dcterms:modified xsi:type="dcterms:W3CDTF">2022-10-16T18:56:47Z</dcterms:modified>
</cp:coreProperties>
</file>